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4172" windowHeight="7872" firstSheet="8" activeTab="8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</sheets>
  <calcPr calcId="145621"/>
</workbook>
</file>

<file path=xl/calcChain.xml><?xml version="1.0" encoding="utf-8"?>
<calcChain xmlns="http://schemas.openxmlformats.org/spreadsheetml/2006/main">
  <c r="D11" i="10" l="1"/>
  <c r="D2" i="10"/>
  <c r="C3" i="10"/>
  <c r="C4" i="10"/>
  <c r="C2" i="10" s="1"/>
  <c r="C10" i="10"/>
  <c r="F10" i="10" s="1"/>
  <c r="C12" i="10"/>
  <c r="C13" i="10"/>
  <c r="C11" i="10" s="1"/>
  <c r="C16" i="10"/>
  <c r="E16" i="10" s="1"/>
  <c r="C17" i="10"/>
  <c r="C18" i="10"/>
  <c r="D18" i="10"/>
  <c r="D21" i="10"/>
  <c r="C22" i="10"/>
  <c r="E22" i="10" s="1"/>
  <c r="D23" i="10"/>
  <c r="C28" i="10"/>
  <c r="D28" i="10"/>
  <c r="F31" i="10"/>
  <c r="E17" i="10"/>
  <c r="F12" i="10"/>
  <c r="F8" i="10"/>
  <c r="E6" i="10"/>
  <c r="F4" i="11"/>
  <c r="F23" i="11"/>
  <c r="E23" i="11"/>
  <c r="F22" i="11"/>
  <c r="E22" i="11"/>
  <c r="F21" i="11"/>
  <c r="F20" i="11"/>
  <c r="E20" i="11"/>
  <c r="F19" i="11"/>
  <c r="F18" i="11"/>
  <c r="E18" i="11"/>
  <c r="F17" i="11"/>
  <c r="E17" i="11"/>
  <c r="F16" i="11"/>
  <c r="F15" i="11"/>
  <c r="F14" i="11"/>
  <c r="F12" i="11"/>
  <c r="F5" i="11"/>
  <c r="F32" i="10"/>
  <c r="E32" i="10"/>
  <c r="E38" i="10"/>
  <c r="F37" i="10"/>
  <c r="E37" i="10"/>
  <c r="E36" i="10"/>
  <c r="D35" i="10"/>
  <c r="C35" i="10"/>
  <c r="F34" i="10"/>
  <c r="E34" i="10"/>
  <c r="F30" i="10"/>
  <c r="E30" i="10"/>
  <c r="F29" i="10"/>
  <c r="E29" i="10"/>
  <c r="F27" i="10"/>
  <c r="E27" i="10"/>
  <c r="D26" i="10"/>
  <c r="C26" i="10"/>
  <c r="F25" i="10"/>
  <c r="E25" i="10"/>
  <c r="E12" i="10"/>
  <c r="F7" i="10"/>
  <c r="E7" i="10"/>
  <c r="F5" i="10"/>
  <c r="E5" i="10"/>
  <c r="D4" i="8"/>
  <c r="D3" i="8"/>
  <c r="D22" i="8"/>
  <c r="C22" i="8"/>
  <c r="E22" i="8" s="1"/>
  <c r="D9" i="8"/>
  <c r="D8" i="8" s="1"/>
  <c r="D7" i="8"/>
  <c r="F7" i="8" s="1"/>
  <c r="C7" i="8"/>
  <c r="E5" i="8"/>
  <c r="F5" i="8"/>
  <c r="C4" i="8"/>
  <c r="F4" i="8" s="1"/>
  <c r="C3" i="8"/>
  <c r="E35" i="8"/>
  <c r="F34" i="8"/>
  <c r="E34" i="8"/>
  <c r="E33" i="8"/>
  <c r="D32" i="8"/>
  <c r="C32" i="8"/>
  <c r="F31" i="8"/>
  <c r="E31" i="8"/>
  <c r="F30" i="8"/>
  <c r="E30" i="8"/>
  <c r="D29" i="8"/>
  <c r="C29" i="8"/>
  <c r="F28" i="8"/>
  <c r="E28" i="8"/>
  <c r="F27" i="8"/>
  <c r="E27" i="8"/>
  <c r="D26" i="8"/>
  <c r="C26" i="8"/>
  <c r="F25" i="8"/>
  <c r="E25" i="8"/>
  <c r="D24" i="8"/>
  <c r="F24" i="8" s="1"/>
  <c r="C24" i="8"/>
  <c r="F23" i="8"/>
  <c r="E23" i="8"/>
  <c r="F22" i="8"/>
  <c r="D21" i="8"/>
  <c r="F20" i="8"/>
  <c r="E20" i="8"/>
  <c r="C19" i="8"/>
  <c r="F19" i="8" s="1"/>
  <c r="F18" i="8"/>
  <c r="E18" i="8"/>
  <c r="F17" i="8"/>
  <c r="E17" i="8"/>
  <c r="D16" i="8"/>
  <c r="C16" i="8"/>
  <c r="F15" i="8"/>
  <c r="E15" i="8"/>
  <c r="F14" i="8"/>
  <c r="E14" i="8"/>
  <c r="D13" i="8"/>
  <c r="C13" i="8"/>
  <c r="F12" i="8"/>
  <c r="E12" i="8"/>
  <c r="F11" i="8"/>
  <c r="E11" i="8"/>
  <c r="D10" i="8"/>
  <c r="C10" i="8"/>
  <c r="F9" i="8"/>
  <c r="E9" i="8"/>
  <c r="C8" i="8"/>
  <c r="E7" i="8"/>
  <c r="F6" i="8"/>
  <c r="E6" i="8"/>
  <c r="E4" i="8"/>
  <c r="D25" i="7"/>
  <c r="F25" i="7" s="1"/>
  <c r="C25" i="7"/>
  <c r="D3" i="7"/>
  <c r="F3" i="7" s="1"/>
  <c r="F24" i="7"/>
  <c r="E24" i="7"/>
  <c r="F22" i="7"/>
  <c r="E22" i="7"/>
  <c r="F21" i="7"/>
  <c r="E21" i="7"/>
  <c r="F20" i="7"/>
  <c r="E20" i="7"/>
  <c r="F19" i="7"/>
  <c r="E19" i="7"/>
  <c r="F18" i="7"/>
  <c r="E18" i="7"/>
  <c r="F16" i="7"/>
  <c r="E16" i="7"/>
  <c r="F15" i="7"/>
  <c r="E15" i="7"/>
  <c r="F14" i="7"/>
  <c r="E14" i="7"/>
  <c r="F13" i="7"/>
  <c r="E13" i="7"/>
  <c r="E11" i="7" s="1"/>
  <c r="D11" i="7"/>
  <c r="C11" i="7"/>
  <c r="F10" i="7"/>
  <c r="F9" i="7"/>
  <c r="F8" i="7"/>
  <c r="D6" i="7"/>
  <c r="C6" i="7"/>
  <c r="F5" i="7"/>
  <c r="F4" i="7"/>
  <c r="E4" i="6"/>
  <c r="E5" i="6"/>
  <c r="E6" i="6"/>
  <c r="E8" i="6"/>
  <c r="E10" i="6"/>
  <c r="E11" i="6"/>
  <c r="E13" i="6"/>
  <c r="E14" i="6"/>
  <c r="E16" i="6"/>
  <c r="E17" i="6"/>
  <c r="E19" i="6"/>
  <c r="E21" i="6"/>
  <c r="E22" i="6"/>
  <c r="E24" i="6"/>
  <c r="E26" i="6"/>
  <c r="E27" i="6"/>
  <c r="E29" i="6"/>
  <c r="E30" i="6"/>
  <c r="E32" i="6"/>
  <c r="E33" i="6"/>
  <c r="E34" i="6"/>
  <c r="D25" i="6"/>
  <c r="C25" i="6"/>
  <c r="E25" i="6" s="1"/>
  <c r="F27" i="6"/>
  <c r="C3" i="6"/>
  <c r="C2" i="6" s="1"/>
  <c r="D31" i="6"/>
  <c r="E31" i="6" s="1"/>
  <c r="D28" i="6"/>
  <c r="E28" i="6" s="1"/>
  <c r="C28" i="6"/>
  <c r="F30" i="6"/>
  <c r="D25" i="3"/>
  <c r="C25" i="3"/>
  <c r="D9" i="3"/>
  <c r="D4" i="3"/>
  <c r="E4" i="3" s="1"/>
  <c r="D3" i="3"/>
  <c r="D5" i="3"/>
  <c r="C6" i="3"/>
  <c r="D8" i="3"/>
  <c r="D6" i="3" s="1"/>
  <c r="D23" i="3" s="1"/>
  <c r="D10" i="3"/>
  <c r="E10" i="3" s="1"/>
  <c r="D11" i="3"/>
  <c r="C11" i="3"/>
  <c r="F20" i="3"/>
  <c r="E20" i="3"/>
  <c r="D17" i="3"/>
  <c r="E24" i="3"/>
  <c r="E22" i="3"/>
  <c r="E21" i="3"/>
  <c r="E19" i="3"/>
  <c r="E18" i="3"/>
  <c r="E17" i="3"/>
  <c r="E16" i="3"/>
  <c r="E15" i="3"/>
  <c r="E14" i="3"/>
  <c r="E13" i="3"/>
  <c r="E11" i="3" s="1"/>
  <c r="E9" i="3"/>
  <c r="E8" i="3"/>
  <c r="E5" i="3"/>
  <c r="E3" i="3"/>
  <c r="F33" i="6"/>
  <c r="C31" i="6"/>
  <c r="F29" i="6"/>
  <c r="F26" i="6"/>
  <c r="F24" i="6"/>
  <c r="D23" i="6"/>
  <c r="C23" i="6"/>
  <c r="F22" i="6"/>
  <c r="F21" i="6"/>
  <c r="D20" i="6"/>
  <c r="E20" i="6" s="1"/>
  <c r="C20" i="6"/>
  <c r="F19" i="6"/>
  <c r="C18" i="6"/>
  <c r="E18" i="6" s="1"/>
  <c r="F17" i="6"/>
  <c r="F16" i="6"/>
  <c r="D15" i="6"/>
  <c r="C15" i="6"/>
  <c r="F14" i="6"/>
  <c r="F13" i="6"/>
  <c r="D12" i="6"/>
  <c r="E12" i="6" s="1"/>
  <c r="C12" i="6"/>
  <c r="F11" i="6"/>
  <c r="F10" i="6"/>
  <c r="D9" i="6"/>
  <c r="C9" i="6"/>
  <c r="F8" i="6"/>
  <c r="D7" i="6"/>
  <c r="C7" i="6"/>
  <c r="F6" i="6"/>
  <c r="F5" i="6"/>
  <c r="F4" i="6"/>
  <c r="D2" i="6"/>
  <c r="F25" i="3"/>
  <c r="F24" i="3"/>
  <c r="F22" i="3"/>
  <c r="F21" i="3"/>
  <c r="F19" i="3"/>
  <c r="F18" i="3"/>
  <c r="F17" i="3"/>
  <c r="F16" i="3"/>
  <c r="F15" i="3"/>
  <c r="F14" i="3"/>
  <c r="F13" i="3"/>
  <c r="F10" i="3"/>
  <c r="F9" i="3"/>
  <c r="F8" i="3"/>
  <c r="F5" i="3"/>
  <c r="F3" i="3"/>
  <c r="F25" i="4"/>
  <c r="F24" i="4"/>
  <c r="F23" i="4"/>
  <c r="F22" i="4"/>
  <c r="F19" i="4"/>
  <c r="F20" i="4"/>
  <c r="F21" i="4"/>
  <c r="F18" i="4"/>
  <c r="F17" i="4"/>
  <c r="F15" i="4"/>
  <c r="F16" i="4"/>
  <c r="F14" i="4"/>
  <c r="F13" i="4"/>
  <c r="F11" i="4"/>
  <c r="F10" i="4"/>
  <c r="F9" i="4"/>
  <c r="F8" i="4"/>
  <c r="F6" i="4"/>
  <c r="F5" i="4"/>
  <c r="F4" i="4"/>
  <c r="D20" i="5"/>
  <c r="E31" i="5"/>
  <c r="E32" i="5"/>
  <c r="E30" i="5"/>
  <c r="E28" i="5"/>
  <c r="D29" i="5"/>
  <c r="C29" i="5"/>
  <c r="D27" i="5"/>
  <c r="E27" i="5" s="1"/>
  <c r="C27" i="5"/>
  <c r="E26" i="5"/>
  <c r="D25" i="5"/>
  <c r="C25" i="5"/>
  <c r="F25" i="5" s="1"/>
  <c r="E24" i="5"/>
  <c r="D23" i="5"/>
  <c r="E23" i="5" s="1"/>
  <c r="C23" i="5"/>
  <c r="C20" i="5"/>
  <c r="E20" i="5" s="1"/>
  <c r="E21" i="5"/>
  <c r="E22" i="5"/>
  <c r="C18" i="5"/>
  <c r="E18" i="5" s="1"/>
  <c r="E19" i="5"/>
  <c r="E16" i="5"/>
  <c r="E17" i="5"/>
  <c r="D15" i="5"/>
  <c r="C15" i="5"/>
  <c r="E13" i="5"/>
  <c r="E14" i="5"/>
  <c r="D12" i="5"/>
  <c r="C12" i="5"/>
  <c r="E12" i="5" s="1"/>
  <c r="D9" i="5"/>
  <c r="E3" i="5"/>
  <c r="E4" i="5"/>
  <c r="E5" i="5"/>
  <c r="E6" i="5"/>
  <c r="E8" i="5"/>
  <c r="E10" i="5"/>
  <c r="E11" i="5"/>
  <c r="C9" i="5"/>
  <c r="E9" i="5" s="1"/>
  <c r="D7" i="5"/>
  <c r="C7" i="5"/>
  <c r="D2" i="5"/>
  <c r="E2" i="5" s="1"/>
  <c r="C2" i="5"/>
  <c r="F27" i="5"/>
  <c r="F28" i="5"/>
  <c r="F31" i="5"/>
  <c r="F20" i="5"/>
  <c r="F21" i="5"/>
  <c r="F22" i="5"/>
  <c r="F24" i="5"/>
  <c r="F26" i="5"/>
  <c r="F13" i="5"/>
  <c r="F14" i="5"/>
  <c r="F15" i="5"/>
  <c r="F16" i="5"/>
  <c r="F17" i="5"/>
  <c r="F18" i="5"/>
  <c r="F19" i="5"/>
  <c r="F10" i="5"/>
  <c r="F11" i="5"/>
  <c r="F5" i="5"/>
  <c r="F6" i="5"/>
  <c r="F8" i="5"/>
  <c r="F4" i="5"/>
  <c r="C26" i="4"/>
  <c r="D26" i="4"/>
  <c r="F26" i="4" s="1"/>
  <c r="F3" i="5"/>
  <c r="F2" i="5"/>
  <c r="F3" i="4"/>
  <c r="D17" i="2"/>
  <c r="J7" i="2"/>
  <c r="J11" i="2"/>
  <c r="J12" i="2"/>
  <c r="J13" i="2"/>
  <c r="J16" i="2"/>
  <c r="J18" i="2"/>
  <c r="J19" i="2"/>
  <c r="J25" i="2"/>
  <c r="J26" i="2"/>
  <c r="J29" i="2"/>
  <c r="J30" i="2"/>
  <c r="D28" i="2"/>
  <c r="D27" i="2"/>
  <c r="E27" i="2"/>
  <c r="I27" i="2" s="1"/>
  <c r="F27" i="2"/>
  <c r="J27" i="2" s="1"/>
  <c r="F28" i="2"/>
  <c r="G28" i="2" s="1"/>
  <c r="F24" i="2"/>
  <c r="J24" i="2" s="1"/>
  <c r="F23" i="2"/>
  <c r="J23" i="2" s="1"/>
  <c r="F21" i="2"/>
  <c r="J21" i="2" s="1"/>
  <c r="F20" i="2"/>
  <c r="J20" i="2" s="1"/>
  <c r="F17" i="2"/>
  <c r="F15" i="2"/>
  <c r="J15" i="2" s="1"/>
  <c r="F14" i="2"/>
  <c r="J14" i="2" s="1"/>
  <c r="F10" i="2"/>
  <c r="J10" i="2" s="1"/>
  <c r="F9" i="2"/>
  <c r="J9" i="2" s="1"/>
  <c r="F6" i="2"/>
  <c r="J6" i="2" s="1"/>
  <c r="F5" i="2"/>
  <c r="I28" i="2"/>
  <c r="D22" i="2"/>
  <c r="D8" i="2"/>
  <c r="D6" i="2"/>
  <c r="D5" i="2"/>
  <c r="D31" i="2" s="1"/>
  <c r="J31" i="2" s="1"/>
  <c r="I30" i="2"/>
  <c r="H30" i="2"/>
  <c r="G30" i="2"/>
  <c r="I29" i="2"/>
  <c r="H29" i="2"/>
  <c r="G29" i="2"/>
  <c r="H27" i="2"/>
  <c r="I26" i="2"/>
  <c r="H26" i="2"/>
  <c r="G26" i="2"/>
  <c r="H25" i="2"/>
  <c r="G25" i="2"/>
  <c r="I24" i="2"/>
  <c r="H24" i="2"/>
  <c r="I23" i="2"/>
  <c r="F22" i="2"/>
  <c r="J22" i="2" s="1"/>
  <c r="E22" i="2"/>
  <c r="I22" i="2" s="1"/>
  <c r="I21" i="2"/>
  <c r="G21" i="2"/>
  <c r="I20" i="2"/>
  <c r="I19" i="2"/>
  <c r="G19" i="2"/>
  <c r="I18" i="2"/>
  <c r="H18" i="2"/>
  <c r="G18" i="2"/>
  <c r="I17" i="2"/>
  <c r="H17" i="2"/>
  <c r="I16" i="2"/>
  <c r="H16" i="2"/>
  <c r="G16" i="2"/>
  <c r="I15" i="2"/>
  <c r="G15" i="2"/>
  <c r="I14" i="2"/>
  <c r="H14" i="2"/>
  <c r="I13" i="2"/>
  <c r="H13" i="2"/>
  <c r="G13" i="2"/>
  <c r="I12" i="2"/>
  <c r="H12" i="2"/>
  <c r="G12" i="2"/>
  <c r="I11" i="2"/>
  <c r="H11" i="2"/>
  <c r="G11" i="2"/>
  <c r="I10" i="2"/>
  <c r="I9" i="2"/>
  <c r="H9" i="2"/>
  <c r="F8" i="2"/>
  <c r="J8" i="2" s="1"/>
  <c r="E8" i="2"/>
  <c r="I7" i="2"/>
  <c r="G7" i="2"/>
  <c r="I6" i="2"/>
  <c r="I5" i="2"/>
  <c r="H5" i="2"/>
  <c r="G5" i="2"/>
  <c r="E27" i="1"/>
  <c r="F27" i="1" s="1"/>
  <c r="E24" i="1"/>
  <c r="F24" i="1" s="1"/>
  <c r="E23" i="1"/>
  <c r="F23" i="1" s="1"/>
  <c r="E20" i="1"/>
  <c r="F20" i="1" s="1"/>
  <c r="E17" i="1"/>
  <c r="F17" i="1" s="1"/>
  <c r="E14" i="1"/>
  <c r="E10" i="1"/>
  <c r="F10" i="1" s="1"/>
  <c r="E9" i="1"/>
  <c r="G9" i="1" s="1"/>
  <c r="E6" i="1"/>
  <c r="F6" i="1" s="1"/>
  <c r="G25" i="1"/>
  <c r="F7" i="1"/>
  <c r="F9" i="1"/>
  <c r="F11" i="1"/>
  <c r="F12" i="1"/>
  <c r="F13" i="1"/>
  <c r="F14" i="1"/>
  <c r="F15" i="1"/>
  <c r="F16" i="1"/>
  <c r="F18" i="1"/>
  <c r="F19" i="1"/>
  <c r="F21" i="1"/>
  <c r="F25" i="1"/>
  <c r="F26" i="1"/>
  <c r="F28" i="1"/>
  <c r="F29" i="1"/>
  <c r="F5" i="1"/>
  <c r="D22" i="1"/>
  <c r="H22" i="1" s="1"/>
  <c r="D8" i="1"/>
  <c r="H8" i="1" s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3" i="1"/>
  <c r="H24" i="1"/>
  <c r="H26" i="1"/>
  <c r="H27" i="1"/>
  <c r="H28" i="1"/>
  <c r="H29" i="1"/>
  <c r="H5" i="1"/>
  <c r="G10" i="1"/>
  <c r="G11" i="1"/>
  <c r="G12" i="1"/>
  <c r="G13" i="1"/>
  <c r="G14" i="1"/>
  <c r="G15" i="1"/>
  <c r="G16" i="1"/>
  <c r="G18" i="1"/>
  <c r="G20" i="1"/>
  <c r="G23" i="1"/>
  <c r="G24" i="1"/>
  <c r="G26" i="1"/>
  <c r="G28" i="1"/>
  <c r="G29" i="1"/>
  <c r="G5" i="1"/>
  <c r="H6" i="2"/>
  <c r="I8" i="2"/>
  <c r="G9" i="2"/>
  <c r="G10" i="2"/>
  <c r="G14" i="2"/>
  <c r="G17" i="2"/>
  <c r="G24" i="2"/>
  <c r="F7" i="5" l="1"/>
  <c r="E25" i="3"/>
  <c r="E25" i="7"/>
  <c r="C21" i="10"/>
  <c r="C9" i="10"/>
  <c r="G22" i="2"/>
  <c r="E7" i="6"/>
  <c r="E9" i="6"/>
  <c r="E15" i="6"/>
  <c r="E23" i="6"/>
  <c r="E6" i="3"/>
  <c r="F11" i="3"/>
  <c r="C35" i="6"/>
  <c r="D2" i="8"/>
  <c r="C39" i="10"/>
  <c r="E13" i="10"/>
  <c r="D39" i="10"/>
  <c r="F2" i="10"/>
  <c r="F22" i="10"/>
  <c r="E15" i="10"/>
  <c r="F21" i="10"/>
  <c r="F17" i="10"/>
  <c r="E19" i="10"/>
  <c r="F3" i="11"/>
  <c r="F24" i="10"/>
  <c r="E20" i="10"/>
  <c r="F20" i="10"/>
  <c r="F19" i="10"/>
  <c r="F16" i="10"/>
  <c r="F13" i="10"/>
  <c r="F11" i="10"/>
  <c r="F4" i="10"/>
  <c r="F3" i="10"/>
  <c r="E23" i="3"/>
  <c r="E26" i="3" s="1"/>
  <c r="E27" i="3" s="1"/>
  <c r="D26" i="3"/>
  <c r="D33" i="5"/>
  <c r="G23" i="2"/>
  <c r="G8" i="2"/>
  <c r="H22" i="2"/>
  <c r="G27" i="1"/>
  <c r="E8" i="1"/>
  <c r="E31" i="2"/>
  <c r="H31" i="2" s="1"/>
  <c r="H10" i="2"/>
  <c r="H23" i="2"/>
  <c r="J17" i="2"/>
  <c r="F9" i="5"/>
  <c r="E7" i="5"/>
  <c r="E15" i="5"/>
  <c r="E25" i="5"/>
  <c r="C33" i="5"/>
  <c r="F4" i="3"/>
  <c r="F3" i="6"/>
  <c r="C23" i="3"/>
  <c r="C26" i="3" s="1"/>
  <c r="F3" i="8"/>
  <c r="C21" i="8"/>
  <c r="H8" i="2"/>
  <c r="G6" i="1"/>
  <c r="F29" i="5"/>
  <c r="E3" i="6"/>
  <c r="G27" i="2"/>
  <c r="G20" i="2"/>
  <c r="G31" i="2" s="1"/>
  <c r="G6" i="2"/>
  <c r="G17" i="1"/>
  <c r="D30" i="1"/>
  <c r="E22" i="1"/>
  <c r="G22" i="1" s="1"/>
  <c r="H15" i="2"/>
  <c r="H20" i="2"/>
  <c r="J5" i="2"/>
  <c r="F12" i="5"/>
  <c r="F23" i="5"/>
  <c r="F6" i="3"/>
  <c r="C2" i="8"/>
  <c r="F7" i="11"/>
  <c r="F26" i="10"/>
  <c r="F28" i="10"/>
  <c r="F9" i="10"/>
  <c r="E3" i="10"/>
  <c r="E4" i="10"/>
  <c r="E8" i="10"/>
  <c r="E9" i="10"/>
  <c r="E10" i="10"/>
  <c r="E18" i="10"/>
  <c r="F18" i="10"/>
  <c r="E21" i="10"/>
  <c r="E23" i="10"/>
  <c r="F23" i="10"/>
  <c r="E26" i="10"/>
  <c r="E28" i="10"/>
  <c r="E31" i="10"/>
  <c r="E35" i="10"/>
  <c r="F35" i="10"/>
  <c r="F29" i="8"/>
  <c r="F26" i="8"/>
  <c r="F13" i="8"/>
  <c r="F10" i="8"/>
  <c r="F8" i="8"/>
  <c r="D36" i="8"/>
  <c r="G16" i="8" s="1"/>
  <c r="F2" i="8"/>
  <c r="E2" i="8"/>
  <c r="E3" i="8"/>
  <c r="E8" i="8"/>
  <c r="E10" i="8"/>
  <c r="E13" i="8"/>
  <c r="E16" i="8"/>
  <c r="F16" i="8"/>
  <c r="E19" i="8"/>
  <c r="E21" i="8"/>
  <c r="E24" i="8"/>
  <c r="E26" i="8"/>
  <c r="E29" i="8"/>
  <c r="E32" i="8"/>
  <c r="F32" i="8"/>
  <c r="F11" i="7"/>
  <c r="D23" i="7"/>
  <c r="F6" i="7"/>
  <c r="C23" i="7"/>
  <c r="C26" i="7" s="1"/>
  <c r="C27" i="7" s="1"/>
  <c r="E3" i="7"/>
  <c r="E4" i="7"/>
  <c r="E5" i="7"/>
  <c r="E8" i="7"/>
  <c r="E9" i="7"/>
  <c r="E10" i="7"/>
  <c r="E17" i="7"/>
  <c r="F17" i="7"/>
  <c r="E2" i="6"/>
  <c r="D27" i="3"/>
  <c r="F2" i="6"/>
  <c r="F7" i="6"/>
  <c r="F9" i="6"/>
  <c r="F12" i="6"/>
  <c r="F15" i="6"/>
  <c r="F18" i="6"/>
  <c r="F20" i="6"/>
  <c r="F23" i="6"/>
  <c r="F25" i="6"/>
  <c r="F28" i="6"/>
  <c r="F31" i="6"/>
  <c r="D35" i="6"/>
  <c r="H30" i="1"/>
  <c r="I31" i="2"/>
  <c r="H28" i="2"/>
  <c r="G15" i="5"/>
  <c r="J28" i="2"/>
  <c r="E29" i="5"/>
  <c r="F23" i="7" l="1"/>
  <c r="F22" i="1"/>
  <c r="F33" i="5"/>
  <c r="D26" i="7"/>
  <c r="C36" i="8"/>
  <c r="E2" i="10"/>
  <c r="G23" i="10"/>
  <c r="G18" i="10"/>
  <c r="E39" i="10"/>
  <c r="E11" i="10"/>
  <c r="E33" i="5"/>
  <c r="F21" i="8"/>
  <c r="F35" i="6"/>
  <c r="E35" i="6"/>
  <c r="G20" i="6"/>
  <c r="G8" i="1"/>
  <c r="F8" i="1"/>
  <c r="E30" i="1"/>
  <c r="E36" i="8"/>
  <c r="G15" i="6"/>
  <c r="F36" i="8"/>
  <c r="F23" i="3"/>
  <c r="G21" i="8"/>
  <c r="D27" i="7"/>
  <c r="F27" i="7" s="1"/>
  <c r="F26" i="7"/>
  <c r="E6" i="7"/>
  <c r="E23" i="7" s="1"/>
  <c r="E26" i="7" s="1"/>
  <c r="E27" i="7" s="1"/>
  <c r="F26" i="3"/>
  <c r="C27" i="3"/>
  <c r="F39" i="10" l="1"/>
  <c r="F30" i="1"/>
  <c r="G30" i="1"/>
  <c r="F27" i="3"/>
</calcChain>
</file>

<file path=xl/sharedStrings.xml><?xml version="1.0" encoding="utf-8"?>
<sst xmlns="http://schemas.openxmlformats.org/spreadsheetml/2006/main" count="503" uniqueCount="196">
  <si>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</si>
  <si>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</si>
  <si>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</si>
  <si>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</si>
  <si>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</si>
  <si>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</si>
  <si>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</si>
  <si>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</si>
  <si>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</si>
  <si>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</si>
  <si>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</si>
  <si>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</si>
  <si>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</si>
  <si>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</si>
  <si>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</si>
  <si>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</si>
  <si>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</si>
  <si>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</si>
  <si>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</si>
  <si>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</si>
  <si>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</si>
  <si>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</si>
  <si>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</si>
  <si>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</si>
  <si>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</si>
  <si>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</si>
  <si>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</si>
  <si>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</si>
  <si>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</si>
  <si>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</si>
  <si>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</si>
  <si>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</si>
  <si>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</si>
  <si>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</si>
  <si>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</si>
  <si>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</si>
  <si>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</si>
  <si>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</si>
  <si>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</si>
  <si>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</si>
  <si>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</si>
  <si>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</si>
  <si>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</si>
  <si>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</si>
  <si>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</si>
  <si>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</si>
  <si>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</si>
  <si>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</si>
  <si>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</si>
  <si>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</si>
  <si>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</si>
  <si>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</si>
  <si>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</si>
  <si>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</si>
  <si>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</si>
  <si>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</si>
  <si>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</si>
  <si>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</si>
  <si>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</si>
  <si>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</si>
  <si>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</si>
  <si>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</si>
  <si>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</si>
  <si>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</si>
  <si>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</si>
  <si>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</si>
  <si>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</si>
  <si>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</si>
  <si>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</si>
  <si>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</si>
  <si>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</si>
  <si>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</si>
  <si>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</si>
  <si>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</si>
  <si>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</si>
  <si>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</si>
  <si>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</si>
  <si>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</si>
  <si>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</si>
  <si>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</si>
  <si>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</si>
  <si>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</si>
  <si>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</si>
  <si>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</si>
  <si>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</si>
  <si>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</si>
  <si>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</si>
  <si>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</si>
  <si>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</si>
  <si>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</si>
  <si>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</si>
  <si>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</si>
  <si>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</si>
  <si>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</si>
  <si>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</si>
  <si>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</si>
  <si>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</si>
  <si>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</si>
  <si>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</si>
  <si>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</si>
  <si>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</si>
  <si>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</si>
  <si>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</si>
  <si>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</si>
  <si>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</si>
  <si>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</si>
  <si>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</si>
  <si>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</si>
  <si>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</si>
  <si>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</si>
  <si>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</si>
  <si>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</si>
  <si>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</si>
  <si>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</si>
  <si>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</si>
  <si>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</si>
  <si>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</si>
  <si>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</si>
  <si>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</si>
  <si>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</si>
  <si>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</si>
  <si>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</si>
  <si>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</si>
  <si>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</si>
  <si>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</si>
  <si>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</si>
  <si>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</si>
  <si>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</si>
  <si>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</si>
  <si>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</si>
  <si>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</si>
  <si>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</si>
  <si>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</si>
  <si>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</si>
  <si>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</si>
  <si>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</si>
  <si>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</si>
  <si>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</si>
  <si>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</si>
  <si>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</si>
  <si>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</si>
  <si>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</si>
  <si>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</si>
  <si>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</si>
  <si>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</si>
  <si>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</si>
  <si>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</si>
  <si>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</si>
  <si>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</si>
  <si>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</si>
  <si>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</si>
  <si>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</si>
  <si>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</si>
  <si>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</si>
  <si>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</si>
  <si>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</si>
  <si>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</si>
  <si>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Доходы от уплаты акцизов на моторные масла для дизельных и (или) карбюраторных (инжекторных) двигателей, подлежащее распределению между бюджетами субъектов Российской Федерации и менстными бюджетами с учетом установленных дефференцированных нормативов отчислений в местные бюджеты</t>
  </si>
  <si>
    <t>100 10302250 01 0000 110</t>
  </si>
  <si>
    <t>100 10302240 01 0000 110</t>
  </si>
  <si>
    <t>103 02230 01 0000 110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</si>
  <si>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</si>
  <si>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100 10302260 01 0000 110</t>
  </si>
  <si>
    <t>Доходы от уплаты акцизов на прямогонный бензин,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</si>
  <si>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182 10102010 01 0000 110</t>
  </si>
  <si>
    <t>182 10102020 01 0000 110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</si>
  <si>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налогоа осуществляются в соответствии со статьями 227,227.1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</si>
  <si>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зарегестрированными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</si>
  <si>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182 10102030 01 0000 110</t>
  </si>
  <si>
    <t>Налог на доходы физических лиц с доходов, полученных физическими лицами в соответствии со татьей Налогового Кодекса Российской Федерации</t>
  </si>
  <si>
    <t>182 10102040 01 0000 110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</si>
  <si>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соостветствии со статьей  227.1 Налогового Кодекса Российской Федерации</t>
  </si>
  <si>
    <t>182 10503010 01 0000 110</t>
  </si>
  <si>
    <t>182 10601030 10 0000110</t>
  </si>
  <si>
    <t>Налогна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</si>
  <si>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182 10606033 10 0000 110</t>
  </si>
  <si>
    <t>Земельный налог с организацией, обладающих земельным участком, расположенным в границах сельских поселений</t>
  </si>
  <si>
    <t>182 10606043 10 0000 110</t>
  </si>
  <si>
    <t>Земельный налог с физических лиц, обладающих земельным участком, расположенным в границах спельских поселений</t>
  </si>
  <si>
    <t>992 11105035 10 0000 120</t>
  </si>
  <si>
    <t>99211690050 10 0000 140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</si>
  <si>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</si>
  <si>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992 20215001 10 0000 51</t>
  </si>
  <si>
    <t>Дотации бюджетам сельских поселений на выравнивание бюджетн6ой обеспеченности</t>
  </si>
  <si>
    <t>992 20229999 10 0000 151</t>
  </si>
  <si>
    <t>Прочие субсидии бюджетам сельских поселений</t>
  </si>
  <si>
    <t>992 20230024 10 0000 151</t>
  </si>
  <si>
    <t>Субвенции бюджетам сельских поселений на выполнение передаваемых полномочий субъектов Российской Федерации</t>
  </si>
  <si>
    <t>992 20235118 10 0000 151</t>
  </si>
  <si>
    <t>Субвенции бюджетам сельских поселений на осуществление первичного воинского учета на территориях, где отсутствую военные комиссариаты</t>
  </si>
  <si>
    <t>992 20249999 10 0000 151</t>
  </si>
  <si>
    <t>992 20805000 10 0000 180</t>
  </si>
  <si>
    <t>Перечисления из бюджетов сельских поселений ( в бюджеты поселений) для осуществления возврата (зачета) излишне уплаченных или излишне взысканных сумм налогов, сборов и иных платежей, а так же сумм процентов, начисленных на и злишне взысканные суммы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</si>
  <si>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труда работников и иные выплаты работникам учреждений</t>
  </si>
  <si>
    <t>19 781,541,38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</si>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</sst>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09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0" fillId="4" borderId="0" xfId="0" applyFont="1" applyFill="1"/>
    <xf numFmtId="0" fontId="0" fillId="4" borderId="0" xfId="0" applyFill="1"/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164" fontId="4" fillId="0" borderId="7" xfId="1" applyNumberFormat="1" applyFont="1" applyBorder="1" applyAlignment="1">
      <alignment horizontal="right"/>
    </xf>
    <xf numFmtId="164" fontId="4" fillId="0" borderId="7" xfId="1" applyFont="1" applyBorder="1" applyAlignment="1">
      <alignment horizontal="right"/>
    </xf>
    <xf numFmtId="164" fontId="4" fillId="0" borderId="0" xfId="1" applyFont="1" applyBorder="1" applyAlignment="1">
      <alignment horizontal="right"/>
    </xf>
    <xf numFmtId="2" fontId="0" fillId="0" borderId="22" xfId="0" applyNumberFormat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0" xfId="1" applyNumberFormat="1" applyFont="1" applyFill="1" applyBorder="1" applyAlignment="1">
      <alignment horizontal="right"/>
    </xf>
    <xf numFmtId="2" fontId="16" fillId="0" borderId="0" xfId="0" applyNumberFormat="1" applyFont="1" applyBorder="1" applyAlignment="1">
      <alignment wrapText="1"/>
    </xf>
    <xf numFmtId="0" fontId="16" fillId="0" borderId="0" xfId="0" applyFont="1" applyBorder="1"/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164" fontId="2" fillId="2" borderId="0" xfId="1" applyNumberFormat="1" applyFont="1" applyFill="1" applyBorder="1" applyAlignment="1">
      <alignment horizontal="right"/>
    </xf>
    <xf numFmtId="164" fontId="2" fillId="0" borderId="0" xfId="1" applyFont="1" applyBorder="1" applyAlignment="1">
      <alignment horizontal="right"/>
    </xf>
    <xf numFmtId="2" fontId="0" fillId="0" borderId="0" xfId="0" applyNumberFormat="1" applyFont="1" applyBorder="1" applyAlignment="1">
      <alignment wrapText="1"/>
    </xf>
    <xf numFmtId="0" fontId="0" fillId="0" borderId="0" xfId="0" applyFont="1" applyBorder="1"/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justify" vertical="top" wrapText="1"/>
    </xf>
    <xf numFmtId="4" fontId="17" fillId="4" borderId="0" xfId="0" applyNumberFormat="1" applyFont="1" applyFill="1" applyBorder="1" applyAlignment="1">
      <alignment horizontal="right"/>
    </xf>
    <xf numFmtId="164" fontId="2" fillId="4" borderId="0" xfId="1" applyNumberFormat="1" applyFont="1" applyFill="1" applyBorder="1" applyAlignment="1">
      <alignment horizontal="right"/>
    </xf>
    <xf numFmtId="164" fontId="2" fillId="4" borderId="0" xfId="1" applyFont="1" applyFill="1" applyBorder="1" applyAlignment="1">
      <alignment horizontal="right"/>
    </xf>
    <xf numFmtId="2" fontId="16" fillId="4" borderId="0" xfId="0" applyNumberFormat="1" applyFont="1" applyFill="1" applyBorder="1" applyAlignment="1">
      <alignment wrapText="1"/>
    </xf>
    <xf numFmtId="0" fontId="0" fillId="4" borderId="0" xfId="0" applyFont="1" applyFill="1" applyBorder="1"/>
    <xf numFmtId="0" fontId="14" fillId="4" borderId="0" xfId="0" applyFont="1" applyFill="1" applyBorder="1" applyAlignment="1">
      <alignment horizontal="center" vertical="top"/>
    </xf>
    <xf numFmtId="164" fontId="4" fillId="4" borderId="0" xfId="1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left" vertical="top" wrapText="1"/>
    </xf>
    <xf numFmtId="2" fontId="0" fillId="4" borderId="0" xfId="0" applyNumberFormat="1" applyFill="1" applyBorder="1" applyAlignment="1">
      <alignment wrapText="1"/>
    </xf>
    <xf numFmtId="0" fontId="0" fillId="4" borderId="0" xfId="0" applyFill="1" applyBorder="1"/>
    <xf numFmtId="0" fontId="10" fillId="4" borderId="0" xfId="0" applyFont="1" applyFill="1" applyBorder="1" applyAlignment="1">
      <alignment horizontal="left" wrapText="1"/>
    </xf>
    <xf numFmtId="2" fontId="0" fillId="4" borderId="0" xfId="0" applyNumberFormat="1" applyFont="1" applyFill="1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0" borderId="0" xfId="0" applyBorder="1"/>
    <xf numFmtId="164" fontId="4" fillId="2" borderId="0" xfId="1" applyFont="1" applyFill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Font="1" applyBorder="1" applyAlignment="1">
      <alignment horizontal="right"/>
    </xf>
    <xf numFmtId="2" fontId="0" fillId="0" borderId="24" xfId="0" applyNumberFormat="1" applyFont="1" applyBorder="1" applyAlignment="1">
      <alignment wrapText="1"/>
    </xf>
    <xf numFmtId="164" fontId="4" fillId="2" borderId="8" xfId="1" applyNumberFormat="1" applyFont="1" applyFill="1" applyBorder="1" applyAlignment="1">
      <alignment horizontal="right"/>
    </xf>
    <xf numFmtId="2" fontId="0" fillId="0" borderId="23" xfId="0" applyNumberFormat="1" applyBorder="1" applyAlignment="1">
      <alignment wrapText="1"/>
    </xf>
    <xf numFmtId="164" fontId="2" fillId="2" borderId="27" xfId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G5" sqref="G5"/>
    </sheetView>
  </sheetViews>
  <sheetFormatPr defaultRowHeight="15.6" x14ac:dyDescent="0.3"/>
  <cols>
    <col min="1" max="1" width="60.6640625" style="2" customWidth="1"/>
    <col min="2" max="2" width="9.33203125" style="1" customWidth="1"/>
    <col min="3" max="3" width="18.88671875" hidden="1" customWidth="1"/>
    <col min="4" max="4" width="14.5546875" customWidth="1"/>
    <col min="5" max="6" width="15.33203125" customWidth="1"/>
    <col min="7" max="7" width="12.6640625" customWidth="1"/>
    <col min="8" max="8" width="13.33203125" hidden="1" customWidth="1"/>
  </cols>
  <sheetData>
    <row r="2" spans="1:8" ht="17.399999999999999" x14ac:dyDescent="0.3">
      <c r="A2" s="164" t="s">
        <v>52</v>
      </c>
      <c r="B2" s="164"/>
      <c r="C2" s="164"/>
      <c r="D2" s="164"/>
      <c r="E2" s="164"/>
      <c r="F2" s="164"/>
      <c r="G2" s="164"/>
      <c r="H2" s="164"/>
    </row>
    <row r="4" spans="1:8" ht="41.4" x14ac:dyDescent="0.3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 x14ac:dyDescent="0.3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 x14ac:dyDescent="0.3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 x14ac:dyDescent="0.3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 x14ac:dyDescent="0.3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 x14ac:dyDescent="0.3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 x14ac:dyDescent="0.3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 x14ac:dyDescent="0.3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 x14ac:dyDescent="0.3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 x14ac:dyDescent="0.3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 x14ac:dyDescent="0.3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 x14ac:dyDescent="0.3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 x14ac:dyDescent="0.3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 x14ac:dyDescent="0.3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 x14ac:dyDescent="0.3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 x14ac:dyDescent="0.3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 x14ac:dyDescent="0.3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 x14ac:dyDescent="0.3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 x14ac:dyDescent="0.3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 x14ac:dyDescent="0.3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 x14ac:dyDescent="0.3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 x14ac:dyDescent="0.3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 x14ac:dyDescent="0.3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 x14ac:dyDescent="0.3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 x14ac:dyDescent="0.3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 x14ac:dyDescent="0.3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 x14ac:dyDescent="0.3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 x14ac:dyDescent="0.3">
      <c r="A32" s="165" t="s">
        <v>38</v>
      </c>
      <c r="B32" s="165"/>
      <c r="C32" s="165"/>
      <c r="D32" s="14"/>
      <c r="E32" s="166" t="s">
        <v>39</v>
      </c>
      <c r="F32" s="166"/>
      <c r="G32" s="166"/>
      <c r="H32" s="166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workbookViewId="0">
      <selection sqref="A1:IV65536"/>
    </sheetView>
  </sheetViews>
  <sheetFormatPr defaultRowHeight="15.6" x14ac:dyDescent="0.3"/>
  <cols>
    <col min="1" max="1" width="60.6640625" style="2" customWidth="1"/>
    <col min="2" max="2" width="9.33203125" style="1" customWidth="1"/>
    <col min="3" max="3" width="18.88671875" hidden="1" customWidth="1"/>
    <col min="4" max="4" width="14.6640625" customWidth="1"/>
    <col min="5" max="5" width="13.88671875" customWidth="1"/>
    <col min="6" max="7" width="14" customWidth="1"/>
    <col min="8" max="8" width="13.33203125" customWidth="1"/>
    <col min="9" max="9" width="13.33203125" hidden="1" customWidth="1"/>
    <col min="10" max="10" width="14" customWidth="1"/>
  </cols>
  <sheetData>
    <row r="2" spans="1:10" ht="17.399999999999999" x14ac:dyDescent="0.3">
      <c r="A2" s="164" t="s">
        <v>54</v>
      </c>
      <c r="B2" s="164"/>
      <c r="C2" s="164"/>
      <c r="D2" s="164"/>
      <c r="E2" s="164"/>
      <c r="F2" s="164"/>
      <c r="G2" s="164"/>
      <c r="H2" s="164"/>
      <c r="I2" s="164"/>
    </row>
    <row r="4" spans="1:10" ht="55.2" x14ac:dyDescent="0.3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 x14ac:dyDescent="0.3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 x14ac:dyDescent="0.3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 x14ac:dyDescent="0.3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 x14ac:dyDescent="0.3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 x14ac:dyDescent="0.3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 x14ac:dyDescent="0.3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 x14ac:dyDescent="0.3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 x14ac:dyDescent="0.3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 x14ac:dyDescent="0.3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 x14ac:dyDescent="0.3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 x14ac:dyDescent="0.3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 x14ac:dyDescent="0.3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 x14ac:dyDescent="0.3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 x14ac:dyDescent="0.3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 x14ac:dyDescent="0.3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 x14ac:dyDescent="0.3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 x14ac:dyDescent="0.3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 x14ac:dyDescent="0.3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 x14ac:dyDescent="0.3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 x14ac:dyDescent="0.3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 x14ac:dyDescent="0.3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 x14ac:dyDescent="0.3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 x14ac:dyDescent="0.3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 x14ac:dyDescent="0.3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 x14ac:dyDescent="0.3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 x14ac:dyDescent="0.3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 x14ac:dyDescent="0.3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 x14ac:dyDescent="0.3">
      <c r="A33" s="165" t="s">
        <v>38</v>
      </c>
      <c r="B33" s="165"/>
      <c r="C33" s="165"/>
      <c r="D33" s="17"/>
      <c r="E33" s="14"/>
      <c r="F33" s="166" t="s">
        <v>39</v>
      </c>
      <c r="G33" s="166"/>
      <c r="H33" s="166"/>
      <c r="I33" s="166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6" workbookViewId="0">
      <selection activeCell="D14" sqref="D14"/>
    </sheetView>
  </sheetViews>
  <sheetFormatPr defaultRowHeight="14.4" x14ac:dyDescent="0.3"/>
  <cols>
    <col min="1" max="1" width="19.44140625" customWidth="1"/>
    <col min="2" max="2" width="32.109375" style="27" customWidth="1"/>
    <col min="3" max="3" width="18" style="32" customWidth="1"/>
    <col min="4" max="4" width="16.5546875" style="32" customWidth="1"/>
    <col min="5" max="5" width="17.5546875" style="32" customWidth="1"/>
    <col min="6" max="6" width="8.33203125" customWidth="1"/>
  </cols>
  <sheetData>
    <row r="1" spans="1:6" ht="60.75" customHeight="1" x14ac:dyDescent="0.3">
      <c r="A1" s="173" t="s">
        <v>65</v>
      </c>
      <c r="B1" s="175" t="s">
        <v>66</v>
      </c>
      <c r="C1" s="177" t="s">
        <v>67</v>
      </c>
      <c r="D1" s="177" t="s">
        <v>68</v>
      </c>
      <c r="E1" s="57" t="s">
        <v>69</v>
      </c>
      <c r="F1" s="64" t="s">
        <v>115</v>
      </c>
    </row>
    <row r="2" spans="1:6" ht="15" thickBot="1" x14ac:dyDescent="0.35">
      <c r="A2" s="174"/>
      <c r="B2" s="176"/>
      <c r="C2" s="178"/>
      <c r="D2" s="178"/>
      <c r="E2" s="58" t="s">
        <v>70</v>
      </c>
      <c r="F2" s="64"/>
    </row>
    <row r="3" spans="1:6" ht="38.25" customHeight="1" thickBot="1" x14ac:dyDescent="0.35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 x14ac:dyDescent="0.35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 x14ac:dyDescent="0.35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 x14ac:dyDescent="0.3">
      <c r="A6" s="169" t="s">
        <v>77</v>
      </c>
      <c r="B6" s="22" t="s">
        <v>78</v>
      </c>
      <c r="C6" s="171">
        <v>10110000</v>
      </c>
      <c r="D6" s="171">
        <v>2683258.98</v>
      </c>
      <c r="E6" s="179">
        <v>-7428741.0199999996</v>
      </c>
      <c r="F6" s="65">
        <f t="shared" ref="F6:F26" si="0">D6/C6*100</f>
        <v>26.540642729970326</v>
      </c>
    </row>
    <row r="7" spans="1:6" ht="13.5" customHeight="1" thickBot="1" x14ac:dyDescent="0.35">
      <c r="A7" s="170"/>
      <c r="B7" s="21" t="s">
        <v>79</v>
      </c>
      <c r="C7" s="172"/>
      <c r="D7" s="172"/>
      <c r="E7" s="180"/>
      <c r="F7" s="65"/>
    </row>
    <row r="8" spans="1:6" ht="37.5" customHeight="1" thickBot="1" x14ac:dyDescent="0.35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1.2" thickBot="1" x14ac:dyDescent="0.35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1" thickBot="1" x14ac:dyDescent="0.35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0.399999999999999" x14ac:dyDescent="0.3">
      <c r="A11" s="169" t="s">
        <v>86</v>
      </c>
      <c r="B11" s="22" t="s">
        <v>87</v>
      </c>
      <c r="C11" s="171">
        <v>2308000</v>
      </c>
      <c r="D11" s="171">
        <v>174530.63</v>
      </c>
      <c r="E11" s="179">
        <v>-2133469.37</v>
      </c>
      <c r="F11" s="65">
        <f t="shared" si="0"/>
        <v>7.5619857019064121</v>
      </c>
    </row>
    <row r="12" spans="1:6" ht="15" thickBot="1" x14ac:dyDescent="0.35">
      <c r="A12" s="170"/>
      <c r="B12" s="21" t="s">
        <v>79</v>
      </c>
      <c r="C12" s="172"/>
      <c r="D12" s="172"/>
      <c r="E12" s="180"/>
      <c r="F12" s="65"/>
    </row>
    <row r="13" spans="1:6" ht="38.25" customHeight="1" thickBot="1" x14ac:dyDescent="0.35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 x14ac:dyDescent="0.35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 x14ac:dyDescent="0.35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 x14ac:dyDescent="0.35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 x14ac:dyDescent="0.35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 x14ac:dyDescent="0.35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 x14ac:dyDescent="0.35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 x14ac:dyDescent="0.35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 x14ac:dyDescent="0.35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 x14ac:dyDescent="0.35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 x14ac:dyDescent="0.35">
      <c r="A23" s="167" t="s">
        <v>106</v>
      </c>
      <c r="B23" s="168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2" thickBot="1" x14ac:dyDescent="0.35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2" thickBot="1" x14ac:dyDescent="0.35">
      <c r="A25" s="167" t="s">
        <v>109</v>
      </c>
      <c r="B25" s="168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 x14ac:dyDescent="0.35">
      <c r="A26" s="167" t="s">
        <v>110</v>
      </c>
      <c r="B26" s="168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XFD1048576"/>
    </sheetView>
  </sheetViews>
  <sheetFormatPr defaultRowHeight="14.4" x14ac:dyDescent="0.3"/>
  <cols>
    <col min="1" max="1" width="10.5546875" customWidth="1"/>
    <col min="2" max="2" width="36" style="27" customWidth="1"/>
    <col min="3" max="3" width="19.6640625" style="32" customWidth="1"/>
    <col min="4" max="4" width="20.44140625" style="32" customWidth="1"/>
    <col min="5" max="5" width="17.5546875" style="32" customWidth="1"/>
    <col min="6" max="6" width="8.44140625" style="32" customWidth="1"/>
    <col min="7" max="7" width="5.6640625" customWidth="1"/>
  </cols>
  <sheetData>
    <row r="1" spans="1:7" ht="80.400000000000006" thickBot="1" x14ac:dyDescent="0.35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2" thickBot="1" x14ac:dyDescent="0.35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1" thickBot="1" x14ac:dyDescent="0.35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1.4" thickBot="1" x14ac:dyDescent="0.35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2" thickBot="1" x14ac:dyDescent="0.35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2" thickBot="1" x14ac:dyDescent="0.35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2" thickBot="1" x14ac:dyDescent="0.35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2" thickBot="1" x14ac:dyDescent="0.35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" thickBot="1" x14ac:dyDescent="0.35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1.2" thickBot="1" x14ac:dyDescent="0.35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21" thickBot="1" x14ac:dyDescent="0.35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2" thickBot="1" x14ac:dyDescent="0.35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2" thickBot="1" x14ac:dyDescent="0.35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1" thickBot="1" x14ac:dyDescent="0.35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2" thickBot="1" x14ac:dyDescent="0.35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2" thickBot="1" x14ac:dyDescent="0.35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2" thickBot="1" x14ac:dyDescent="0.35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2" thickBot="1" x14ac:dyDescent="0.35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2" thickBot="1" x14ac:dyDescent="0.35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2" thickBot="1" x14ac:dyDescent="0.35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2" thickBot="1" x14ac:dyDescent="0.35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2" thickBot="1" x14ac:dyDescent="0.35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2" thickBot="1" x14ac:dyDescent="0.35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2" thickBot="1" x14ac:dyDescent="0.35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2" thickBot="1" x14ac:dyDescent="0.35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2" thickBot="1" x14ac:dyDescent="0.35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2" thickBot="1" x14ac:dyDescent="0.35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2" thickBot="1" x14ac:dyDescent="0.35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 x14ac:dyDescent="0.35">
      <c r="A29" s="185" t="s">
        <v>139</v>
      </c>
      <c r="B29" s="40" t="s">
        <v>140</v>
      </c>
      <c r="C29" s="187">
        <f>C31</f>
        <v>222037.11</v>
      </c>
      <c r="D29" s="187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 x14ac:dyDescent="0.35">
      <c r="A30" s="186"/>
      <c r="B30" s="24" t="s">
        <v>141</v>
      </c>
      <c r="C30" s="188"/>
      <c r="D30" s="188"/>
      <c r="E30" s="55">
        <f t="shared" si="0"/>
        <v>0</v>
      </c>
      <c r="F30" s="56"/>
    </row>
    <row r="31" spans="1:6" ht="15" customHeight="1" thickBot="1" x14ac:dyDescent="0.35">
      <c r="A31" s="181" t="s">
        <v>142</v>
      </c>
      <c r="B31" s="41" t="s">
        <v>143</v>
      </c>
      <c r="C31" s="183">
        <v>222037.11</v>
      </c>
      <c r="D31" s="183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 x14ac:dyDescent="0.35">
      <c r="A32" s="182"/>
      <c r="B32" s="26" t="s">
        <v>144</v>
      </c>
      <c r="C32" s="184"/>
      <c r="D32" s="184"/>
      <c r="E32" s="55">
        <f t="shared" si="0"/>
        <v>0</v>
      </c>
      <c r="F32" s="56"/>
    </row>
    <row r="33" spans="1:6" ht="16.2" thickBot="1" x14ac:dyDescent="0.35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XFD1048576"/>
    </sheetView>
  </sheetViews>
  <sheetFormatPr defaultRowHeight="14.4" x14ac:dyDescent="0.3"/>
  <cols>
    <col min="1" max="1" width="19.44140625" customWidth="1"/>
    <col min="2" max="2" width="32.109375" style="27" customWidth="1"/>
    <col min="3" max="3" width="21.33203125" style="81" customWidth="1"/>
    <col min="4" max="4" width="19.5546875" style="32" customWidth="1"/>
    <col min="5" max="5" width="17.5546875" style="32" customWidth="1"/>
    <col min="6" max="6" width="11" customWidth="1"/>
  </cols>
  <sheetData>
    <row r="1" spans="1:6" ht="60.75" customHeight="1" x14ac:dyDescent="0.3">
      <c r="A1" s="173" t="s">
        <v>65</v>
      </c>
      <c r="B1" s="175" t="s">
        <v>66</v>
      </c>
      <c r="C1" s="191" t="s">
        <v>67</v>
      </c>
      <c r="D1" s="177" t="s">
        <v>68</v>
      </c>
      <c r="E1" s="57" t="s">
        <v>69</v>
      </c>
      <c r="F1" s="64" t="s">
        <v>115</v>
      </c>
    </row>
    <row r="2" spans="1:6" ht="15" thickBot="1" x14ac:dyDescent="0.35">
      <c r="A2" s="174"/>
      <c r="B2" s="176"/>
      <c r="C2" s="192"/>
      <c r="D2" s="178"/>
      <c r="E2" s="58" t="s">
        <v>70</v>
      </c>
      <c r="F2" s="64"/>
    </row>
    <row r="3" spans="1:6" ht="38.25" customHeight="1" thickBot="1" x14ac:dyDescent="0.35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 x14ac:dyDescent="0.35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 x14ac:dyDescent="0.35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 x14ac:dyDescent="0.3">
      <c r="A6" s="169" t="s">
        <v>77</v>
      </c>
      <c r="B6" s="22" t="s">
        <v>78</v>
      </c>
      <c r="C6" s="193">
        <f>SUM(C8:C9)</f>
        <v>10110000</v>
      </c>
      <c r="D6" s="171">
        <f>SUM(D8:D10)</f>
        <v>3767762.52</v>
      </c>
      <c r="E6" s="171">
        <f>SUM(E8:E9)</f>
        <v>6343634.9700000007</v>
      </c>
      <c r="F6" s="65">
        <f t="shared" ref="F6:F27" si="0">D6/C6*100</f>
        <v>37.267680712166175</v>
      </c>
    </row>
    <row r="7" spans="1:6" ht="13.5" customHeight="1" thickBot="1" x14ac:dyDescent="0.35">
      <c r="A7" s="170"/>
      <c r="B7" s="21" t="s">
        <v>79</v>
      </c>
      <c r="C7" s="194"/>
      <c r="D7" s="172"/>
      <c r="E7" s="172"/>
      <c r="F7" s="65"/>
    </row>
    <row r="8" spans="1:6" ht="37.5" customHeight="1" thickBot="1" x14ac:dyDescent="0.35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1.2" thickBot="1" x14ac:dyDescent="0.35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1" thickBot="1" x14ac:dyDescent="0.35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0.399999999999999" x14ac:dyDescent="0.3">
      <c r="A11" s="169" t="s">
        <v>86</v>
      </c>
      <c r="B11" s="22" t="s">
        <v>87</v>
      </c>
      <c r="C11" s="193">
        <f>SUM(C13:C15)</f>
        <v>2308000</v>
      </c>
      <c r="D11" s="171">
        <f>SUM(D13:D15)</f>
        <v>529982.33000000007</v>
      </c>
      <c r="E11" s="171">
        <f>SUM(E13:E15)</f>
        <v>1778017.67</v>
      </c>
      <c r="F11" s="189">
        <f t="shared" si="0"/>
        <v>22.962839254766035</v>
      </c>
    </row>
    <row r="12" spans="1:6" ht="15.75" customHeight="1" thickBot="1" x14ac:dyDescent="0.35">
      <c r="A12" s="170"/>
      <c r="B12" s="21" t="s">
        <v>79</v>
      </c>
      <c r="C12" s="194"/>
      <c r="D12" s="172"/>
      <c r="E12" s="172"/>
      <c r="F12" s="190"/>
    </row>
    <row r="13" spans="1:6" ht="38.25" customHeight="1" thickBot="1" x14ac:dyDescent="0.35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 x14ac:dyDescent="0.35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 x14ac:dyDescent="0.35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 x14ac:dyDescent="0.35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 x14ac:dyDescent="0.35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 x14ac:dyDescent="0.35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 x14ac:dyDescent="0.35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 x14ac:dyDescent="0.35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 x14ac:dyDescent="0.35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 x14ac:dyDescent="0.35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 x14ac:dyDescent="0.35">
      <c r="A23" s="167" t="s">
        <v>106</v>
      </c>
      <c r="B23" s="168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 x14ac:dyDescent="0.35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2" thickBot="1" x14ac:dyDescent="0.35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2" thickBot="1" x14ac:dyDescent="0.35">
      <c r="A26" s="167" t="s">
        <v>109</v>
      </c>
      <c r="B26" s="168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 x14ac:dyDescent="0.35">
      <c r="A27" s="167" t="s">
        <v>110</v>
      </c>
      <c r="B27" s="168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 x14ac:dyDescent="0.3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XFD1048576"/>
    </sheetView>
  </sheetViews>
  <sheetFormatPr defaultRowHeight="14.4" x14ac:dyDescent="0.3"/>
  <cols>
    <col min="1" max="1" width="10.5546875" customWidth="1"/>
    <col min="2" max="2" width="36" style="27" customWidth="1"/>
    <col min="3" max="3" width="19.6640625" style="32" customWidth="1"/>
    <col min="4" max="4" width="20.44140625" style="32" customWidth="1"/>
    <col min="5" max="5" width="17.5546875" style="32" customWidth="1"/>
    <col min="6" max="6" width="10.109375" style="32" customWidth="1"/>
    <col min="7" max="7" width="5.6640625" customWidth="1"/>
  </cols>
  <sheetData>
    <row r="1" spans="1:7" ht="80.400000000000006" thickBot="1" x14ac:dyDescent="0.35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2" thickBot="1" x14ac:dyDescent="0.35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1" thickBot="1" x14ac:dyDescent="0.35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1.4" thickBot="1" x14ac:dyDescent="0.35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2" thickBot="1" x14ac:dyDescent="0.35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2" thickBot="1" x14ac:dyDescent="0.35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2" thickBot="1" x14ac:dyDescent="0.35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2" thickBot="1" x14ac:dyDescent="0.35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" thickBot="1" x14ac:dyDescent="0.35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1.2" thickBot="1" x14ac:dyDescent="0.35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21" thickBot="1" x14ac:dyDescent="0.35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2" thickBot="1" x14ac:dyDescent="0.35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2" thickBot="1" x14ac:dyDescent="0.35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1" thickBot="1" x14ac:dyDescent="0.35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2" thickBot="1" x14ac:dyDescent="0.35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2" thickBot="1" x14ac:dyDescent="0.35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2" thickBot="1" x14ac:dyDescent="0.35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2" thickBot="1" x14ac:dyDescent="0.35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2" thickBot="1" x14ac:dyDescent="0.35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2" thickBot="1" x14ac:dyDescent="0.35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2" thickBot="1" x14ac:dyDescent="0.35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2" thickBot="1" x14ac:dyDescent="0.35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2" thickBot="1" x14ac:dyDescent="0.35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2" thickBot="1" x14ac:dyDescent="0.35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2" thickBot="1" x14ac:dyDescent="0.35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2" thickBot="1" x14ac:dyDescent="0.35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2" thickBot="1" x14ac:dyDescent="0.35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2" thickBot="1" x14ac:dyDescent="0.35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2" thickBot="1" x14ac:dyDescent="0.35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1" thickBot="1" x14ac:dyDescent="0.35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2" thickBot="1" x14ac:dyDescent="0.35">
      <c r="A31" s="195" t="s">
        <v>139</v>
      </c>
      <c r="B31" s="92" t="s">
        <v>140</v>
      </c>
      <c r="C31" s="196">
        <f>C33</f>
        <v>222037.11</v>
      </c>
      <c r="D31" s="187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2" thickBot="1" x14ac:dyDescent="0.35">
      <c r="A32" s="186"/>
      <c r="B32" s="24" t="s">
        <v>141</v>
      </c>
      <c r="C32" s="188"/>
      <c r="D32" s="188"/>
      <c r="E32" s="55">
        <f t="shared" si="0"/>
        <v>0</v>
      </c>
      <c r="F32" s="56"/>
    </row>
    <row r="33" spans="1:6" ht="16.2" thickBot="1" x14ac:dyDescent="0.35">
      <c r="A33" s="181" t="s">
        <v>142</v>
      </c>
      <c r="B33" s="41" t="s">
        <v>143</v>
      </c>
      <c r="C33" s="183">
        <v>222037.11</v>
      </c>
      <c r="D33" s="183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2" thickBot="1" x14ac:dyDescent="0.35">
      <c r="A34" s="182"/>
      <c r="B34" s="26" t="s">
        <v>144</v>
      </c>
      <c r="C34" s="184"/>
      <c r="D34" s="184"/>
      <c r="E34" s="55">
        <f t="shared" si="0"/>
        <v>0</v>
      </c>
      <c r="F34" s="56"/>
    </row>
    <row r="35" spans="1:6" ht="16.2" thickBot="1" x14ac:dyDescent="0.35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9" workbookViewId="0">
      <selection activeCell="E23" sqref="E23"/>
    </sheetView>
  </sheetViews>
  <sheetFormatPr defaultRowHeight="14.4" x14ac:dyDescent="0.3"/>
  <cols>
    <col min="1" max="1" width="19.44140625" customWidth="1"/>
    <col min="2" max="2" width="32.109375" style="27" customWidth="1"/>
    <col min="3" max="3" width="21.33203125" style="81" customWidth="1"/>
    <col min="4" max="4" width="19.5546875" style="32" customWidth="1"/>
    <col min="5" max="5" width="17.5546875" style="32" customWidth="1"/>
    <col min="6" max="6" width="11" customWidth="1"/>
  </cols>
  <sheetData>
    <row r="1" spans="1:6" ht="60.75" customHeight="1" x14ac:dyDescent="0.3">
      <c r="A1" s="173" t="s">
        <v>65</v>
      </c>
      <c r="B1" s="175" t="s">
        <v>66</v>
      </c>
      <c r="C1" s="191" t="s">
        <v>67</v>
      </c>
      <c r="D1" s="177" t="s">
        <v>68</v>
      </c>
      <c r="E1" s="57" t="s">
        <v>69</v>
      </c>
      <c r="F1" s="64" t="s">
        <v>115</v>
      </c>
    </row>
    <row r="2" spans="1:6" ht="15" thickBot="1" x14ac:dyDescent="0.35">
      <c r="A2" s="174"/>
      <c r="B2" s="176"/>
      <c r="C2" s="192"/>
      <c r="D2" s="178"/>
      <c r="E2" s="58" t="s">
        <v>70</v>
      </c>
      <c r="F2" s="64"/>
    </row>
    <row r="3" spans="1:6" ht="38.25" customHeight="1" thickBot="1" x14ac:dyDescent="0.35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 x14ac:dyDescent="0.35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 x14ac:dyDescent="0.35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 x14ac:dyDescent="0.3">
      <c r="A6" s="169" t="s">
        <v>77</v>
      </c>
      <c r="B6" s="22" t="s">
        <v>78</v>
      </c>
      <c r="C6" s="193">
        <f>SUM(C8:C9)</f>
        <v>8682000</v>
      </c>
      <c r="D6" s="171">
        <f>SUM(D8:D10)</f>
        <v>2319408.6</v>
      </c>
      <c r="E6" s="171">
        <f>SUM(E8:E9)</f>
        <v>6362613.7199999997</v>
      </c>
      <c r="F6" s="197">
        <f t="shared" ref="F6:F27" si="0">D6/C6*100</f>
        <v>26.715141672425709</v>
      </c>
    </row>
    <row r="7" spans="1:6" ht="13.5" customHeight="1" thickBot="1" x14ac:dyDescent="0.35">
      <c r="A7" s="170"/>
      <c r="B7" s="21" t="s">
        <v>79</v>
      </c>
      <c r="C7" s="194"/>
      <c r="D7" s="172"/>
      <c r="E7" s="172"/>
      <c r="F7" s="198"/>
    </row>
    <row r="8" spans="1:6" ht="37.5" customHeight="1" thickBot="1" x14ac:dyDescent="0.35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1.2" thickBot="1" x14ac:dyDescent="0.35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1" thickBot="1" x14ac:dyDescent="0.35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0.399999999999999" x14ac:dyDescent="0.3">
      <c r="A11" s="169" t="s">
        <v>86</v>
      </c>
      <c r="B11" s="22" t="s">
        <v>87</v>
      </c>
      <c r="C11" s="193">
        <f>SUM(C13:C15)</f>
        <v>2623000</v>
      </c>
      <c r="D11" s="171">
        <f>SUM(D13:D15)</f>
        <v>200062.5</v>
      </c>
      <c r="E11" s="171">
        <f>SUM(E13:E15)</f>
        <v>2422937.5</v>
      </c>
      <c r="F11" s="189">
        <f t="shared" si="0"/>
        <v>7.6272398017537171</v>
      </c>
    </row>
    <row r="12" spans="1:6" ht="15.75" customHeight="1" thickBot="1" x14ac:dyDescent="0.35">
      <c r="A12" s="170"/>
      <c r="B12" s="21" t="s">
        <v>79</v>
      </c>
      <c r="C12" s="194"/>
      <c r="D12" s="172"/>
      <c r="E12" s="172"/>
      <c r="F12" s="190"/>
    </row>
    <row r="13" spans="1:6" ht="38.25" customHeight="1" thickBot="1" x14ac:dyDescent="0.35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 x14ac:dyDescent="0.35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 x14ac:dyDescent="0.35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 x14ac:dyDescent="0.35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 x14ac:dyDescent="0.35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 x14ac:dyDescent="0.35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 x14ac:dyDescent="0.35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 x14ac:dyDescent="0.35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 x14ac:dyDescent="0.35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 x14ac:dyDescent="0.35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 x14ac:dyDescent="0.35">
      <c r="A23" s="167" t="s">
        <v>106</v>
      </c>
      <c r="B23" s="168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 x14ac:dyDescent="0.35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2" thickBot="1" x14ac:dyDescent="0.35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2" thickBot="1" x14ac:dyDescent="0.35">
      <c r="A26" s="167" t="s">
        <v>109</v>
      </c>
      <c r="B26" s="168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 x14ac:dyDescent="0.35">
      <c r="A27" s="167" t="s">
        <v>110</v>
      </c>
      <c r="B27" s="168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4.4" x14ac:dyDescent="0.3"/>
  <cols>
    <col min="1" max="1" width="10.5546875" customWidth="1"/>
    <col min="2" max="2" width="36" style="27" customWidth="1"/>
    <col min="3" max="3" width="19.6640625" style="32" customWidth="1"/>
    <col min="4" max="4" width="20.44140625" style="32" customWidth="1"/>
    <col min="5" max="5" width="17.5546875" style="32" customWidth="1"/>
    <col min="6" max="6" width="10.109375" style="32" customWidth="1"/>
    <col min="7" max="7" width="5.6640625" customWidth="1"/>
  </cols>
  <sheetData>
    <row r="1" spans="1:7" ht="80.400000000000006" thickBot="1" x14ac:dyDescent="0.35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2" thickBot="1" x14ac:dyDescent="0.35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1" thickBot="1" x14ac:dyDescent="0.35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1.4" thickBot="1" x14ac:dyDescent="0.35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 x14ac:dyDescent="0.35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2" thickBot="1" x14ac:dyDescent="0.35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2" thickBot="1" x14ac:dyDescent="0.35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2" thickBot="1" x14ac:dyDescent="0.35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2" thickBot="1" x14ac:dyDescent="0.35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" thickBot="1" x14ac:dyDescent="0.35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1.2" thickBot="1" x14ac:dyDescent="0.35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21" thickBot="1" x14ac:dyDescent="0.35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2" thickBot="1" x14ac:dyDescent="0.35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2" thickBot="1" x14ac:dyDescent="0.35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1" thickBot="1" x14ac:dyDescent="0.35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2" thickBot="1" x14ac:dyDescent="0.35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2" thickBot="1" x14ac:dyDescent="0.35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2" thickBot="1" x14ac:dyDescent="0.35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2" thickBot="1" x14ac:dyDescent="0.35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2" thickBot="1" x14ac:dyDescent="0.35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2" thickBot="1" x14ac:dyDescent="0.35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2" thickBot="1" x14ac:dyDescent="0.35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2" thickBot="1" x14ac:dyDescent="0.35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2" thickBot="1" x14ac:dyDescent="0.35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2" thickBot="1" x14ac:dyDescent="0.35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2" thickBot="1" x14ac:dyDescent="0.35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2" thickBot="1" x14ac:dyDescent="0.35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2" thickBot="1" x14ac:dyDescent="0.35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2" thickBot="1" x14ac:dyDescent="0.35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2" thickBot="1" x14ac:dyDescent="0.35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1" thickBot="1" x14ac:dyDescent="0.35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2" thickBot="1" x14ac:dyDescent="0.35">
      <c r="A32" s="195" t="s">
        <v>139</v>
      </c>
      <c r="B32" s="92" t="s">
        <v>140</v>
      </c>
      <c r="C32" s="196">
        <f>C34</f>
        <v>5064.0200000000004</v>
      </c>
      <c r="D32" s="187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2" thickBot="1" x14ac:dyDescent="0.35">
      <c r="A33" s="186"/>
      <c r="B33" s="24" t="s">
        <v>141</v>
      </c>
      <c r="C33" s="188"/>
      <c r="D33" s="188"/>
      <c r="E33" s="55">
        <f t="shared" si="0"/>
        <v>0</v>
      </c>
      <c r="F33" s="56"/>
    </row>
    <row r="34" spans="1:6" ht="16.2" thickBot="1" x14ac:dyDescent="0.35">
      <c r="A34" s="181" t="s">
        <v>142</v>
      </c>
      <c r="B34" s="41" t="s">
        <v>143</v>
      </c>
      <c r="C34" s="183">
        <v>5064.0200000000004</v>
      </c>
      <c r="D34" s="183">
        <v>5064.0200000000004</v>
      </c>
      <c r="E34" s="55">
        <f t="shared" si="0"/>
        <v>0</v>
      </c>
      <c r="F34" s="56">
        <f t="shared" si="1"/>
        <v>100</v>
      </c>
    </row>
    <row r="35" spans="1:6" ht="16.2" thickBot="1" x14ac:dyDescent="0.35">
      <c r="A35" s="182"/>
      <c r="B35" s="26" t="s">
        <v>144</v>
      </c>
      <c r="C35" s="184"/>
      <c r="D35" s="184"/>
      <c r="E35" s="55">
        <f t="shared" si="0"/>
        <v>0</v>
      </c>
      <c r="F35" s="56"/>
    </row>
    <row r="36" spans="1:6" ht="16.2" thickBot="1" x14ac:dyDescent="0.35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C20" sqref="C20"/>
    </sheetView>
  </sheetViews>
  <sheetFormatPr defaultRowHeight="14.4" x14ac:dyDescent="0.3"/>
  <cols>
    <col min="1" max="1" width="10.5546875" customWidth="1"/>
    <col min="2" max="2" width="36" style="27" customWidth="1"/>
    <col min="3" max="3" width="19.6640625" style="32" customWidth="1"/>
    <col min="4" max="4" width="20.44140625" style="32" customWidth="1"/>
    <col min="5" max="5" width="17.5546875" style="32" customWidth="1"/>
    <col min="6" max="6" width="10.109375" style="32" customWidth="1"/>
    <col min="7" max="7" width="5.6640625" customWidth="1"/>
  </cols>
  <sheetData>
    <row r="1" spans="1:6" ht="80.400000000000006" thickBot="1" x14ac:dyDescent="0.35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2" thickBot="1" x14ac:dyDescent="0.35">
      <c r="A2" s="97">
        <v>100</v>
      </c>
      <c r="B2" s="24" t="s">
        <v>119</v>
      </c>
      <c r="C2" s="43">
        <f>SUM(C3:C8)</f>
        <v>17837064.16</v>
      </c>
      <c r="D2" s="43">
        <f>SUM(D3:D8)</f>
        <v>7475654.6099999994</v>
      </c>
      <c r="E2" s="55">
        <f>D2-C2</f>
        <v>-10361409.550000001</v>
      </c>
      <c r="F2" s="56">
        <f>D2/C2*100</f>
        <v>41.910790604007111</v>
      </c>
    </row>
    <row r="3" spans="1:6" ht="61.8" thickBot="1" x14ac:dyDescent="0.35">
      <c r="A3" s="95">
        <v>102</v>
      </c>
      <c r="B3" s="26" t="s">
        <v>195</v>
      </c>
      <c r="C3" s="44">
        <f>780500+235700</f>
        <v>1016200</v>
      </c>
      <c r="D3" s="44">
        <v>466906.81</v>
      </c>
      <c r="E3" s="55">
        <f t="shared" ref="E3:E39" si="0">D3-C3</f>
        <v>-549293.18999999994</v>
      </c>
      <c r="F3" s="56">
        <f>D3/C3*100</f>
        <v>45.946350127927573</v>
      </c>
    </row>
    <row r="4" spans="1:6" ht="41.4" thickBot="1" x14ac:dyDescent="0.35">
      <c r="A4" s="95">
        <v>104</v>
      </c>
      <c r="B4" s="87" t="s">
        <v>4</v>
      </c>
      <c r="C4" s="44">
        <f>4390400+1100+1326300+195400+515800+20000+15000+10000+7600</f>
        <v>6481600</v>
      </c>
      <c r="D4" s="44">
        <v>2814278.19</v>
      </c>
      <c r="E4" s="55">
        <f t="shared" si="0"/>
        <v>-3667321.81</v>
      </c>
      <c r="F4" s="56">
        <f>D4/C4*100</f>
        <v>43.419498117748702</v>
      </c>
    </row>
    <row r="5" spans="1:6" ht="38.25" customHeight="1" thickBot="1" x14ac:dyDescent="0.35">
      <c r="A5" s="110">
        <v>106</v>
      </c>
      <c r="B5" s="114" t="s">
        <v>152</v>
      </c>
      <c r="C5" s="44">
        <v>204500</v>
      </c>
      <c r="D5" s="44">
        <v>102250</v>
      </c>
      <c r="E5" s="55">
        <f t="shared" si="0"/>
        <v>-102250</v>
      </c>
      <c r="F5" s="56">
        <f>D5/C5*100</f>
        <v>50</v>
      </c>
    </row>
    <row r="6" spans="1:6" ht="25.5" customHeight="1" thickBot="1" x14ac:dyDescent="0.35">
      <c r="A6" s="95">
        <v>107</v>
      </c>
      <c r="B6" s="111" t="s">
        <v>153</v>
      </c>
      <c r="C6" s="44">
        <v>1000000</v>
      </c>
      <c r="D6" s="44">
        <v>150000</v>
      </c>
      <c r="E6" s="55">
        <f t="shared" si="0"/>
        <v>-850000</v>
      </c>
      <c r="F6" s="56"/>
    </row>
    <row r="7" spans="1:6" ht="16.2" thickBot="1" x14ac:dyDescent="0.35">
      <c r="A7" s="110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2" thickBot="1" x14ac:dyDescent="0.35">
      <c r="A8" s="95">
        <v>113</v>
      </c>
      <c r="B8" s="26" t="s">
        <v>121</v>
      </c>
      <c r="C8" s="44">
        <v>9084764.1600000001</v>
      </c>
      <c r="D8" s="45">
        <v>3942219.61</v>
      </c>
      <c r="E8" s="55">
        <f t="shared" si="0"/>
        <v>-5142544.5500000007</v>
      </c>
      <c r="F8" s="56">
        <f t="shared" si="1"/>
        <v>43.39374738375156</v>
      </c>
    </row>
    <row r="9" spans="1:6" ht="16.2" thickBot="1" x14ac:dyDescent="0.35">
      <c r="A9" s="97">
        <v>200</v>
      </c>
      <c r="B9" s="24" t="s">
        <v>122</v>
      </c>
      <c r="C9" s="43">
        <f>C10</f>
        <v>402100</v>
      </c>
      <c r="D9" s="43">
        <v>164657.65</v>
      </c>
      <c r="E9" s="55">
        <f t="shared" si="0"/>
        <v>-237442.35</v>
      </c>
      <c r="F9" s="56">
        <f t="shared" si="1"/>
        <v>40.949428002984327</v>
      </c>
    </row>
    <row r="10" spans="1:6" ht="16.2" thickBot="1" x14ac:dyDescent="0.35">
      <c r="A10" s="95">
        <v>203</v>
      </c>
      <c r="B10" s="26" t="s">
        <v>123</v>
      </c>
      <c r="C10" s="44">
        <f>307220+92780+2100</f>
        <v>402100</v>
      </c>
      <c r="D10" s="44">
        <v>164567.65</v>
      </c>
      <c r="E10" s="55">
        <f t="shared" si="0"/>
        <v>-237532.35</v>
      </c>
      <c r="F10" s="56">
        <f t="shared" si="1"/>
        <v>40.927045511066893</v>
      </c>
    </row>
    <row r="11" spans="1:6" ht="21" thickBot="1" x14ac:dyDescent="0.35">
      <c r="A11" s="97">
        <v>300</v>
      </c>
      <c r="B11" s="24" t="s">
        <v>124</v>
      </c>
      <c r="C11" s="43">
        <f>SUM(C12:C13)</f>
        <v>370800</v>
      </c>
      <c r="D11" s="43">
        <f>SUM(D12:D13)</f>
        <v>30400</v>
      </c>
      <c r="E11" s="55">
        <f t="shared" si="0"/>
        <v>-340400</v>
      </c>
      <c r="F11" s="56">
        <f t="shared" si="1"/>
        <v>8.198489751887811</v>
      </c>
    </row>
    <row r="12" spans="1:6" ht="31.2" thickBot="1" x14ac:dyDescent="0.35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21" thickBot="1" x14ac:dyDescent="0.35">
      <c r="A13" s="95">
        <v>314</v>
      </c>
      <c r="B13" s="38" t="s">
        <v>126</v>
      </c>
      <c r="C13" s="44">
        <f>60000+20000</f>
        <v>80000</v>
      </c>
      <c r="D13" s="44">
        <v>30400</v>
      </c>
      <c r="E13" s="55">
        <f t="shared" si="0"/>
        <v>-49600</v>
      </c>
      <c r="F13" s="56">
        <f t="shared" si="1"/>
        <v>38</v>
      </c>
    </row>
    <row r="14" spans="1:6" ht="16.2" thickBot="1" x14ac:dyDescent="0.35">
      <c r="A14" s="121">
        <v>400</v>
      </c>
      <c r="B14" s="26" t="s">
        <v>64</v>
      </c>
      <c r="C14" s="44">
        <v>12560106.039999999</v>
      </c>
      <c r="D14" s="44">
        <v>5448699.7199999997</v>
      </c>
      <c r="E14" s="55">
        <v>7111406.3200000003</v>
      </c>
      <c r="F14" s="56"/>
    </row>
    <row r="15" spans="1:6" ht="88.5" customHeight="1" thickBot="1" x14ac:dyDescent="0.35">
      <c r="A15" s="97">
        <v>401</v>
      </c>
      <c r="B15" s="24" t="s">
        <v>193</v>
      </c>
      <c r="C15" s="43">
        <v>0</v>
      </c>
      <c r="D15" s="43">
        <v>0</v>
      </c>
      <c r="E15" s="55">
        <f t="shared" si="0"/>
        <v>0</v>
      </c>
      <c r="F15" s="56"/>
    </row>
    <row r="16" spans="1:6" ht="16.2" thickBot="1" x14ac:dyDescent="0.35">
      <c r="A16" s="95">
        <v>409</v>
      </c>
      <c r="B16" s="26" t="s">
        <v>18</v>
      </c>
      <c r="C16" s="44">
        <f>4720506.04+500000+1000000+6124600</f>
        <v>12345106.039999999</v>
      </c>
      <c r="D16" s="44">
        <v>5374367.7199999997</v>
      </c>
      <c r="E16" s="55">
        <f t="shared" si="0"/>
        <v>-6970738.3199999994</v>
      </c>
      <c r="F16" s="56">
        <f t="shared" si="1"/>
        <v>43.534398996543572</v>
      </c>
    </row>
    <row r="17" spans="1:7" ht="21" thickBot="1" x14ac:dyDescent="0.35">
      <c r="A17" s="95">
        <v>412</v>
      </c>
      <c r="B17" s="26" t="s">
        <v>127</v>
      </c>
      <c r="C17" s="44">
        <f>40000+20000+155000</f>
        <v>215000</v>
      </c>
      <c r="D17" s="44">
        <v>74332</v>
      </c>
      <c r="E17" s="55">
        <f t="shared" si="0"/>
        <v>-140668</v>
      </c>
      <c r="F17" s="56">
        <f t="shared" si="1"/>
        <v>34.573023255813958</v>
      </c>
    </row>
    <row r="18" spans="1:7" ht="16.2" thickBot="1" x14ac:dyDescent="0.35">
      <c r="A18" s="97">
        <v>500</v>
      </c>
      <c r="B18" s="24" t="s">
        <v>128</v>
      </c>
      <c r="C18" s="43">
        <f>SUM(C19:C20)</f>
        <v>7455684.1099999994</v>
      </c>
      <c r="D18" s="43">
        <f>SUM(D19:D20)</f>
        <v>3300785.04</v>
      </c>
      <c r="E18" s="55">
        <f t="shared" si="0"/>
        <v>-4154899.0699999994</v>
      </c>
      <c r="F18" s="56">
        <f t="shared" si="1"/>
        <v>44.272061306524428</v>
      </c>
      <c r="G18">
        <f>D18/D39*100</f>
        <v>16.367678256511773</v>
      </c>
    </row>
    <row r="19" spans="1:7" ht="16.2" thickBot="1" x14ac:dyDescent="0.35">
      <c r="A19" s="95">
        <v>502</v>
      </c>
      <c r="B19" s="26" t="s">
        <v>19</v>
      </c>
      <c r="C19" s="44">
        <v>4030000</v>
      </c>
      <c r="D19" s="44">
        <v>1805985.36</v>
      </c>
      <c r="E19" s="55">
        <f t="shared" si="0"/>
        <v>-2224014.6399999997</v>
      </c>
      <c r="F19" s="56">
        <f t="shared" si="1"/>
        <v>44.813532506203472</v>
      </c>
    </row>
    <row r="20" spans="1:7" ht="16.2" thickBot="1" x14ac:dyDescent="0.35">
      <c r="A20" s="95">
        <v>503</v>
      </c>
      <c r="B20" s="26" t="s">
        <v>22</v>
      </c>
      <c r="C20" s="44">
        <v>3425684.11</v>
      </c>
      <c r="D20" s="44">
        <v>1494799.68</v>
      </c>
      <c r="E20" s="55">
        <f t="shared" si="0"/>
        <v>-1930884.43</v>
      </c>
      <c r="F20" s="56">
        <f t="shared" si="1"/>
        <v>43.635070602000134</v>
      </c>
    </row>
    <row r="21" spans="1:7" ht="16.2" thickBot="1" x14ac:dyDescent="0.35">
      <c r="A21" s="97">
        <v>700</v>
      </c>
      <c r="B21" s="24" t="s">
        <v>129</v>
      </c>
      <c r="C21" s="43">
        <f>C22</f>
        <v>25000</v>
      </c>
      <c r="D21" s="43">
        <f>D22</f>
        <v>3771</v>
      </c>
      <c r="E21" s="55">
        <f t="shared" si="0"/>
        <v>-21229</v>
      </c>
      <c r="F21" s="56">
        <f t="shared" si="1"/>
        <v>15.084</v>
      </c>
    </row>
    <row r="22" spans="1:7" ht="16.2" thickBot="1" x14ac:dyDescent="0.35">
      <c r="A22" s="95">
        <v>707</v>
      </c>
      <c r="B22" s="26" t="s">
        <v>23</v>
      </c>
      <c r="C22" s="44">
        <f>25000</f>
        <v>25000</v>
      </c>
      <c r="D22" s="44">
        <v>3771</v>
      </c>
      <c r="E22" s="55">
        <f t="shared" si="0"/>
        <v>-21229</v>
      </c>
      <c r="F22" s="56">
        <f t="shared" si="1"/>
        <v>15.084</v>
      </c>
    </row>
    <row r="23" spans="1:7" ht="16.2" thickBot="1" x14ac:dyDescent="0.35">
      <c r="A23" s="97">
        <v>800</v>
      </c>
      <c r="B23" s="24" t="s">
        <v>130</v>
      </c>
      <c r="C23" s="43">
        <v>7799900</v>
      </c>
      <c r="D23" s="43">
        <f>SUM(D24:D25)</f>
        <v>3381896.09</v>
      </c>
      <c r="E23" s="55">
        <f t="shared" si="0"/>
        <v>-4418003.91</v>
      </c>
      <c r="F23" s="56">
        <f t="shared" si="1"/>
        <v>43.358198053821198</v>
      </c>
      <c r="G23">
        <f>D23/D39*100</f>
        <v>16.769885474903624</v>
      </c>
    </row>
    <row r="24" spans="1:7" ht="16.2" thickBot="1" x14ac:dyDescent="0.35">
      <c r="A24" s="95">
        <v>801</v>
      </c>
      <c r="B24" s="26" t="s">
        <v>131</v>
      </c>
      <c r="C24" s="44">
        <v>7611900</v>
      </c>
      <c r="D24" s="44">
        <v>3339116.09</v>
      </c>
      <c r="E24" s="55">
        <v>4342783.91</v>
      </c>
      <c r="F24" s="56">
        <f t="shared" si="1"/>
        <v>43.86705145889988</v>
      </c>
    </row>
    <row r="25" spans="1:7" ht="16.2" thickBot="1" x14ac:dyDescent="0.35">
      <c r="A25" s="95">
        <v>804</v>
      </c>
      <c r="B25" s="26" t="s">
        <v>132</v>
      </c>
      <c r="C25" s="44">
        <v>188000</v>
      </c>
      <c r="D25" s="44">
        <v>42780</v>
      </c>
      <c r="E25" s="55">
        <f t="shared" si="0"/>
        <v>-145220</v>
      </c>
      <c r="F25" s="56">
        <f t="shared" si="1"/>
        <v>22.75531914893617</v>
      </c>
    </row>
    <row r="26" spans="1:7" ht="16.2" hidden="1" thickBot="1" x14ac:dyDescent="0.35">
      <c r="A26" s="97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7" ht="16.2" hidden="1" thickBot="1" x14ac:dyDescent="0.35">
      <c r="A27" s="95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7" ht="16.2" thickBot="1" x14ac:dyDescent="0.35">
      <c r="A28" s="97">
        <v>1100</v>
      </c>
      <c r="B28" s="24" t="s">
        <v>135</v>
      </c>
      <c r="C28" s="43">
        <f>C29+C30</f>
        <v>702580</v>
      </c>
      <c r="D28" s="43">
        <f>D29+D30</f>
        <v>349098.81</v>
      </c>
      <c r="E28" s="55">
        <f t="shared" si="0"/>
        <v>-353481.19</v>
      </c>
      <c r="F28" s="56">
        <f t="shared" si="1"/>
        <v>49.688122349056336</v>
      </c>
    </row>
    <row r="29" spans="1:7" ht="16.2" thickBot="1" x14ac:dyDescent="0.35">
      <c r="A29" s="95">
        <v>1101</v>
      </c>
      <c r="B29" s="26" t="s">
        <v>136</v>
      </c>
      <c r="C29" s="44">
        <v>582580</v>
      </c>
      <c r="D29" s="44">
        <v>256515.25</v>
      </c>
      <c r="E29" s="55">
        <f t="shared" si="0"/>
        <v>-326064.75</v>
      </c>
      <c r="F29" s="56">
        <f t="shared" si="1"/>
        <v>44.030905626695045</v>
      </c>
    </row>
    <row r="30" spans="1:7" ht="16.5" customHeight="1" thickBot="1" x14ac:dyDescent="0.35">
      <c r="A30" s="95">
        <v>1102</v>
      </c>
      <c r="B30" s="26" t="s">
        <v>151</v>
      </c>
      <c r="C30" s="109">
        <v>120000</v>
      </c>
      <c r="D30" s="109">
        <v>92583.56</v>
      </c>
      <c r="E30" s="55">
        <f t="shared" si="0"/>
        <v>-27416.440000000002</v>
      </c>
      <c r="F30" s="56">
        <f t="shared" si="1"/>
        <v>77.152966666666671</v>
      </c>
    </row>
    <row r="31" spans="1:7" ht="16.5" customHeight="1" thickBot="1" x14ac:dyDescent="0.35">
      <c r="A31" s="100">
        <v>1200</v>
      </c>
      <c r="B31" s="104" t="s">
        <v>137</v>
      </c>
      <c r="C31" s="109">
        <v>70000</v>
      </c>
      <c r="D31" s="109">
        <v>11520</v>
      </c>
      <c r="E31" s="55">
        <f t="shared" si="0"/>
        <v>-58480</v>
      </c>
      <c r="F31" s="56">
        <f t="shared" si="1"/>
        <v>16.457142857142856</v>
      </c>
    </row>
    <row r="32" spans="1:7" ht="21" thickBot="1" x14ac:dyDescent="0.35">
      <c r="A32" s="102">
        <v>1204</v>
      </c>
      <c r="B32" s="91" t="s">
        <v>150</v>
      </c>
      <c r="C32" s="163">
        <v>70000</v>
      </c>
      <c r="D32" s="109">
        <v>11520</v>
      </c>
      <c r="E32" s="55">
        <f t="shared" ref="E32" si="2">D32-C32</f>
        <v>-58480</v>
      </c>
      <c r="F32" s="56">
        <f t="shared" ref="F32" si="3">D32/C32*100</f>
        <v>16.457142857142856</v>
      </c>
    </row>
    <row r="33" spans="1:6" ht="21" hidden="1" thickBot="1" x14ac:dyDescent="0.35">
      <c r="A33" s="102">
        <v>1300</v>
      </c>
      <c r="B33" s="91" t="s">
        <v>154</v>
      </c>
      <c r="C33" s="103">
        <v>0</v>
      </c>
      <c r="D33" s="108"/>
      <c r="E33" s="55"/>
      <c r="F33" s="56"/>
    </row>
    <row r="34" spans="1:6" ht="21" hidden="1" thickBot="1" x14ac:dyDescent="0.35">
      <c r="A34" s="105">
        <v>1301</v>
      </c>
      <c r="B34" s="106" t="s">
        <v>154</v>
      </c>
      <c r="C34" s="107">
        <v>0</v>
      </c>
      <c r="D34" s="107">
        <v>0</v>
      </c>
      <c r="E34" s="55">
        <f t="shared" si="0"/>
        <v>0</v>
      </c>
      <c r="F34" s="56" t="e">
        <f t="shared" si="1"/>
        <v>#DIV/0!</v>
      </c>
    </row>
    <row r="35" spans="1:6" ht="16.2" hidden="1" thickBot="1" x14ac:dyDescent="0.35">
      <c r="A35" s="199" t="s">
        <v>139</v>
      </c>
      <c r="B35" s="101" t="s">
        <v>140</v>
      </c>
      <c r="C35" s="200">
        <f>C37</f>
        <v>0</v>
      </c>
      <c r="D35" s="201">
        <f>D37</f>
        <v>0</v>
      </c>
      <c r="E35" s="55">
        <f t="shared" si="0"/>
        <v>0</v>
      </c>
      <c r="F35" s="56" t="e">
        <f t="shared" si="1"/>
        <v>#DIV/0!</v>
      </c>
    </row>
    <row r="36" spans="1:6" ht="16.2" hidden="1" thickBot="1" x14ac:dyDescent="0.35">
      <c r="A36" s="186"/>
      <c r="B36" s="24" t="s">
        <v>141</v>
      </c>
      <c r="C36" s="188"/>
      <c r="D36" s="188"/>
      <c r="E36" s="55">
        <f t="shared" si="0"/>
        <v>0</v>
      </c>
      <c r="F36" s="56"/>
    </row>
    <row r="37" spans="1:6" ht="16.2" hidden="1" thickBot="1" x14ac:dyDescent="0.35">
      <c r="A37" s="181" t="s">
        <v>142</v>
      </c>
      <c r="B37" s="41" t="s">
        <v>143</v>
      </c>
      <c r="C37" s="183">
        <v>0</v>
      </c>
      <c r="D37" s="183">
        <v>0</v>
      </c>
      <c r="E37" s="55">
        <f t="shared" si="0"/>
        <v>0</v>
      </c>
      <c r="F37" s="56" t="e">
        <f t="shared" si="1"/>
        <v>#DIV/0!</v>
      </c>
    </row>
    <row r="38" spans="1:6" ht="16.2" hidden="1" thickBot="1" x14ac:dyDescent="0.35">
      <c r="A38" s="182"/>
      <c r="B38" s="26" t="s">
        <v>144</v>
      </c>
      <c r="C38" s="184"/>
      <c r="D38" s="184"/>
      <c r="E38" s="55">
        <f t="shared" si="0"/>
        <v>0</v>
      </c>
      <c r="F38" s="56"/>
    </row>
    <row r="39" spans="1:6" ht="16.2" thickBot="1" x14ac:dyDescent="0.35">
      <c r="A39" s="97">
        <v>9800</v>
      </c>
      <c r="B39" s="24" t="s">
        <v>145</v>
      </c>
      <c r="C39" s="43">
        <f>C2+C18+C21+C23+C28+C31+C9+C11+C16+C17</f>
        <v>47223234.309999995</v>
      </c>
      <c r="D39" s="43">
        <f>D2+D9+D11+D16+D17+D18+D21+D23+D28+D31</f>
        <v>20166482.919999998</v>
      </c>
      <c r="E39" s="55">
        <f t="shared" si="0"/>
        <v>-27056751.389999997</v>
      </c>
      <c r="F39" s="56">
        <f t="shared" si="1"/>
        <v>42.704577978746244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6" workbookViewId="0">
      <selection activeCell="D7" sqref="D7:D11"/>
    </sheetView>
  </sheetViews>
  <sheetFormatPr defaultRowHeight="14.4" x14ac:dyDescent="0.3"/>
  <cols>
    <col min="1" max="1" width="20.44140625" customWidth="1"/>
    <col min="2" max="2" width="32.109375" style="27" customWidth="1"/>
    <col min="3" max="3" width="21.33203125" style="81" customWidth="1"/>
    <col min="4" max="4" width="19.5546875" style="32" customWidth="1"/>
    <col min="5" max="5" width="17.5546875" style="32" customWidth="1"/>
    <col min="6" max="6" width="12.44140625" customWidth="1"/>
  </cols>
  <sheetData>
    <row r="1" spans="1:6" ht="60.75" customHeight="1" x14ac:dyDescent="0.3">
      <c r="A1" s="173" t="s">
        <v>65</v>
      </c>
      <c r="B1" s="175" t="s">
        <v>66</v>
      </c>
      <c r="C1" s="191" t="s">
        <v>67</v>
      </c>
      <c r="D1" s="177" t="s">
        <v>68</v>
      </c>
      <c r="E1" s="57" t="s">
        <v>69</v>
      </c>
      <c r="F1" s="64" t="s">
        <v>115</v>
      </c>
    </row>
    <row r="2" spans="1:6" ht="15" thickBot="1" x14ac:dyDescent="0.35">
      <c r="A2" s="174"/>
      <c r="B2" s="176"/>
      <c r="C2" s="192"/>
      <c r="D2" s="178"/>
      <c r="E2" s="58" t="s">
        <v>70</v>
      </c>
      <c r="F2" s="64"/>
    </row>
    <row r="3" spans="1:6" ht="41.25" customHeight="1" thickBot="1" x14ac:dyDescent="0.35">
      <c r="A3" s="117" t="s">
        <v>160</v>
      </c>
      <c r="B3" s="113" t="s">
        <v>155</v>
      </c>
      <c r="C3" s="98">
        <v>2300000</v>
      </c>
      <c r="D3" s="99">
        <v>1228374.6000000001</v>
      </c>
      <c r="E3" s="59">
        <v>1071625.3999999999</v>
      </c>
      <c r="F3" s="65">
        <f>D3/C3*100</f>
        <v>53.407591304347832</v>
      </c>
    </row>
    <row r="4" spans="1:6" ht="97.5" customHeight="1" thickBot="1" x14ac:dyDescent="0.35">
      <c r="A4" s="120" t="s">
        <v>159</v>
      </c>
      <c r="B4" s="21" t="s">
        <v>157</v>
      </c>
      <c r="C4" s="77">
        <v>23000</v>
      </c>
      <c r="D4" s="28">
        <v>9312.11</v>
      </c>
      <c r="E4" s="59">
        <v>13687.89</v>
      </c>
      <c r="F4" s="65">
        <f>D4/C4*100</f>
        <v>40.487434782608702</v>
      </c>
    </row>
    <row r="5" spans="1:6" ht="86.25" customHeight="1" thickBot="1" x14ac:dyDescent="0.35">
      <c r="A5" s="116" t="s">
        <v>158</v>
      </c>
      <c r="B5" s="21" t="s">
        <v>161</v>
      </c>
      <c r="C5" s="77">
        <v>2967500</v>
      </c>
      <c r="D5" s="28">
        <v>1851946.42</v>
      </c>
      <c r="E5" s="59">
        <v>1115553.58</v>
      </c>
      <c r="F5" s="65">
        <f>D5/C5*100</f>
        <v>62.407629991575398</v>
      </c>
    </row>
    <row r="6" spans="1:6" ht="85.5" customHeight="1" thickBot="1" x14ac:dyDescent="0.35">
      <c r="A6" s="116" t="s">
        <v>162</v>
      </c>
      <c r="B6" s="21" t="s">
        <v>163</v>
      </c>
      <c r="C6" s="77">
        <v>0</v>
      </c>
      <c r="D6" s="28">
        <v>-255219.8</v>
      </c>
      <c r="E6" s="59">
        <v>0</v>
      </c>
      <c r="F6" s="65"/>
    </row>
    <row r="7" spans="1:6" ht="13.5" customHeight="1" x14ac:dyDescent="0.3">
      <c r="A7" s="169" t="s">
        <v>164</v>
      </c>
      <c r="B7" s="202" t="s">
        <v>166</v>
      </c>
      <c r="C7" s="193">
        <v>9600000</v>
      </c>
      <c r="D7" s="171">
        <v>4523258.72</v>
      </c>
      <c r="E7" s="171">
        <v>5076741.28</v>
      </c>
      <c r="F7" s="197">
        <f t="shared" ref="F7:F23" si="0">D7/C7*100</f>
        <v>47.117278333333331</v>
      </c>
    </row>
    <row r="8" spans="1:6" ht="72.75" customHeight="1" thickBot="1" x14ac:dyDescent="0.35">
      <c r="A8" s="170"/>
      <c r="B8" s="203"/>
      <c r="C8" s="194"/>
      <c r="D8" s="172"/>
      <c r="E8" s="172"/>
      <c r="F8" s="198"/>
    </row>
    <row r="9" spans="1:6" ht="114.75" customHeight="1" thickBot="1" x14ac:dyDescent="0.35">
      <c r="A9" s="116" t="s">
        <v>165</v>
      </c>
      <c r="B9" s="23" t="s">
        <v>167</v>
      </c>
      <c r="C9" s="78">
        <v>0</v>
      </c>
      <c r="D9" s="29">
        <v>1179.74</v>
      </c>
      <c r="E9" s="59">
        <v>0</v>
      </c>
      <c r="F9" s="65"/>
    </row>
    <row r="10" spans="1:6" ht="41.4" thickBot="1" x14ac:dyDescent="0.35">
      <c r="A10" s="116" t="s">
        <v>168</v>
      </c>
      <c r="B10" s="23" t="s">
        <v>169</v>
      </c>
      <c r="C10" s="78"/>
      <c r="D10" s="29">
        <v>33453.86</v>
      </c>
      <c r="E10" s="59"/>
      <c r="F10" s="65"/>
    </row>
    <row r="11" spans="1:6" ht="72" thickBot="1" x14ac:dyDescent="0.35">
      <c r="A11" s="116" t="s">
        <v>170</v>
      </c>
      <c r="B11" s="23" t="s">
        <v>171</v>
      </c>
      <c r="C11" s="78">
        <v>0</v>
      </c>
      <c r="D11" s="29">
        <v>25585.3</v>
      </c>
      <c r="E11" s="59">
        <v>0</v>
      </c>
      <c r="F11" s="65"/>
    </row>
    <row r="12" spans="1:6" x14ac:dyDescent="0.3">
      <c r="A12" s="169" t="s">
        <v>172</v>
      </c>
      <c r="B12" s="207" t="s">
        <v>74</v>
      </c>
      <c r="C12" s="193">
        <v>2634000</v>
      </c>
      <c r="D12" s="171">
        <v>1764920.15</v>
      </c>
      <c r="E12" s="171">
        <v>869079.85</v>
      </c>
      <c r="F12" s="189">
        <f t="shared" si="0"/>
        <v>67.005320804859522</v>
      </c>
    </row>
    <row r="13" spans="1:6" ht="15.75" customHeight="1" thickBot="1" x14ac:dyDescent="0.35">
      <c r="A13" s="170"/>
      <c r="B13" s="208"/>
      <c r="C13" s="194"/>
      <c r="D13" s="172"/>
      <c r="E13" s="172"/>
      <c r="F13" s="190"/>
    </row>
    <row r="14" spans="1:6" ht="49.5" customHeight="1" thickBot="1" x14ac:dyDescent="0.35">
      <c r="A14" s="116" t="s">
        <v>173</v>
      </c>
      <c r="B14" s="23" t="s">
        <v>174</v>
      </c>
      <c r="C14" s="78">
        <v>1660000</v>
      </c>
      <c r="D14" s="74">
        <v>324326.09999999998</v>
      </c>
      <c r="E14" s="59">
        <v>1335673.8999999999</v>
      </c>
      <c r="F14" s="65">
        <f t="shared" si="0"/>
        <v>19.537716867469879</v>
      </c>
    </row>
    <row r="15" spans="1:6" ht="48" customHeight="1" thickBot="1" x14ac:dyDescent="0.35">
      <c r="A15" s="116" t="s">
        <v>175</v>
      </c>
      <c r="B15" s="23" t="s">
        <v>176</v>
      </c>
      <c r="C15" s="78">
        <v>5565500</v>
      </c>
      <c r="D15" s="75">
        <v>4490194.63</v>
      </c>
      <c r="E15" s="59">
        <v>1075305.3700000001</v>
      </c>
      <c r="F15" s="65">
        <f t="shared" si="0"/>
        <v>80.679087772886533</v>
      </c>
    </row>
    <row r="16" spans="1:6" ht="43.5" customHeight="1" thickBot="1" x14ac:dyDescent="0.35">
      <c r="A16" s="116" t="s">
        <v>177</v>
      </c>
      <c r="B16" s="23" t="s">
        <v>178</v>
      </c>
      <c r="C16" s="78">
        <v>4708000</v>
      </c>
      <c r="D16" s="76">
        <v>562895.11</v>
      </c>
      <c r="E16" s="59">
        <v>4145104.89</v>
      </c>
      <c r="F16" s="65">
        <f t="shared" si="0"/>
        <v>11.956140824129141</v>
      </c>
    </row>
    <row r="17" spans="1:7" ht="36" customHeight="1" thickBot="1" x14ac:dyDescent="0.35">
      <c r="A17" s="116" t="s">
        <v>179</v>
      </c>
      <c r="B17" s="21" t="s">
        <v>92</v>
      </c>
      <c r="C17" s="77">
        <v>36780</v>
      </c>
      <c r="D17" s="28">
        <v>9669</v>
      </c>
      <c r="E17" s="59">
        <f t="shared" ref="E17:E23" si="1">C17-D17</f>
        <v>27111</v>
      </c>
      <c r="F17" s="65">
        <f t="shared" si="0"/>
        <v>26.288743882544864</v>
      </c>
    </row>
    <row r="18" spans="1:7" ht="42.75" customHeight="1" thickBot="1" x14ac:dyDescent="0.35">
      <c r="A18" s="116" t="s">
        <v>180</v>
      </c>
      <c r="B18" s="24" t="s">
        <v>181</v>
      </c>
      <c r="C18" s="79">
        <v>15000</v>
      </c>
      <c r="D18" s="30">
        <v>0</v>
      </c>
      <c r="E18" s="59">
        <f t="shared" si="1"/>
        <v>15000</v>
      </c>
      <c r="F18" s="65">
        <f t="shared" si="0"/>
        <v>0</v>
      </c>
    </row>
    <row r="19" spans="1:7" ht="55.5" customHeight="1" thickBot="1" x14ac:dyDescent="0.35">
      <c r="A19" s="116" t="s">
        <v>182</v>
      </c>
      <c r="B19" s="25" t="s">
        <v>183</v>
      </c>
      <c r="C19" s="77">
        <v>539600</v>
      </c>
      <c r="D19" s="28">
        <v>268043.78000000003</v>
      </c>
      <c r="E19" s="59">
        <v>271556.21999999997</v>
      </c>
      <c r="F19" s="65">
        <f t="shared" si="0"/>
        <v>49.674532987398081</v>
      </c>
    </row>
    <row r="20" spans="1:7" ht="24.75" customHeight="1" thickBot="1" x14ac:dyDescent="0.35">
      <c r="A20" s="116" t="s">
        <v>184</v>
      </c>
      <c r="B20" s="25" t="s">
        <v>185</v>
      </c>
      <c r="C20" s="77">
        <v>8338300</v>
      </c>
      <c r="D20" s="28">
        <v>4553144.01</v>
      </c>
      <c r="E20" s="59">
        <f t="shared" si="1"/>
        <v>3785155.99</v>
      </c>
      <c r="F20" s="65">
        <f t="shared" si="0"/>
        <v>54.605183430675318</v>
      </c>
    </row>
    <row r="21" spans="1:7" ht="46.5" customHeight="1" thickBot="1" x14ac:dyDescent="0.35">
      <c r="A21" s="116" t="s">
        <v>186</v>
      </c>
      <c r="B21" s="25" t="s">
        <v>187</v>
      </c>
      <c r="C21" s="77">
        <v>7600</v>
      </c>
      <c r="D21" s="28">
        <v>0</v>
      </c>
      <c r="E21" s="59">
        <v>7600</v>
      </c>
      <c r="F21" s="65">
        <f t="shared" si="0"/>
        <v>0</v>
      </c>
    </row>
    <row r="22" spans="1:7" ht="45.75" customHeight="1" thickBot="1" x14ac:dyDescent="0.35">
      <c r="A22" s="116" t="s">
        <v>188</v>
      </c>
      <c r="B22" s="25" t="s">
        <v>189</v>
      </c>
      <c r="C22" s="77">
        <v>402100</v>
      </c>
      <c r="D22" s="28">
        <v>164657.65</v>
      </c>
      <c r="E22" s="59">
        <f t="shared" si="1"/>
        <v>237442.35</v>
      </c>
      <c r="F22" s="65">
        <f t="shared" si="0"/>
        <v>40.949428002984327</v>
      </c>
    </row>
    <row r="23" spans="1:7" ht="37.5" customHeight="1" thickBot="1" x14ac:dyDescent="0.35">
      <c r="A23" s="122" t="s">
        <v>190</v>
      </c>
      <c r="B23" s="123" t="s">
        <v>156</v>
      </c>
      <c r="C23" s="124">
        <v>2225800</v>
      </c>
      <c r="D23" s="125">
        <v>225800</v>
      </c>
      <c r="E23" s="126">
        <f t="shared" si="1"/>
        <v>2000000</v>
      </c>
      <c r="F23" s="127">
        <f t="shared" si="0"/>
        <v>10.144667085991554</v>
      </c>
    </row>
    <row r="24" spans="1:7" ht="84" customHeight="1" thickBot="1" x14ac:dyDescent="0.35">
      <c r="A24" s="115" t="s">
        <v>191</v>
      </c>
      <c r="B24" s="157" t="s">
        <v>192</v>
      </c>
      <c r="C24" s="158">
        <v>0</v>
      </c>
      <c r="D24" s="159">
        <v>0</v>
      </c>
      <c r="E24" s="159">
        <v>0</v>
      </c>
      <c r="F24" s="160"/>
    </row>
    <row r="25" spans="1:7" ht="15.75" customHeight="1" thickBot="1" x14ac:dyDescent="0.35">
      <c r="A25" s="204" t="s">
        <v>106</v>
      </c>
      <c r="B25" s="205"/>
      <c r="C25" s="161">
        <v>41023180</v>
      </c>
      <c r="D25" s="161" t="s">
        <v>194</v>
      </c>
      <c r="E25" s="161">
        <v>21241638.620000001</v>
      </c>
      <c r="F25" s="162"/>
    </row>
    <row r="26" spans="1:7" s="112" customFormat="1" ht="15.6" x14ac:dyDescent="0.3">
      <c r="A26" s="128"/>
      <c r="B26" s="129"/>
      <c r="C26" s="130"/>
      <c r="D26" s="130"/>
      <c r="E26" s="126"/>
      <c r="F26" s="131"/>
      <c r="G26" s="132"/>
    </row>
    <row r="27" spans="1:7" s="18" customFormat="1" ht="15.6" x14ac:dyDescent="0.3">
      <c r="A27" s="133"/>
      <c r="B27" s="134"/>
      <c r="C27" s="135"/>
      <c r="D27" s="135"/>
      <c r="E27" s="136"/>
      <c r="F27" s="137"/>
      <c r="G27" s="138"/>
    </row>
    <row r="28" spans="1:7" s="118" customFormat="1" ht="28.5" customHeight="1" x14ac:dyDescent="0.3">
      <c r="A28" s="139"/>
      <c r="B28" s="140"/>
      <c r="C28" s="141"/>
      <c r="D28" s="142"/>
      <c r="E28" s="143"/>
      <c r="F28" s="144"/>
      <c r="G28" s="145"/>
    </row>
    <row r="29" spans="1:7" s="118" customFormat="1" ht="30.75" customHeight="1" x14ac:dyDescent="0.3">
      <c r="A29" s="146"/>
      <c r="B29" s="140"/>
      <c r="C29" s="141"/>
      <c r="D29" s="142"/>
      <c r="E29" s="143"/>
      <c r="F29" s="144"/>
      <c r="G29" s="145"/>
    </row>
    <row r="30" spans="1:7" s="118" customFormat="1" ht="30.75" customHeight="1" x14ac:dyDescent="0.3">
      <c r="A30" s="146"/>
      <c r="B30" s="140"/>
      <c r="C30" s="141"/>
      <c r="D30" s="142"/>
      <c r="E30" s="143"/>
      <c r="F30" s="144"/>
      <c r="G30" s="145"/>
    </row>
    <row r="31" spans="1:7" s="118" customFormat="1" ht="33.75" customHeight="1" x14ac:dyDescent="0.3">
      <c r="A31" s="146"/>
      <c r="B31" s="140"/>
      <c r="C31" s="141"/>
      <c r="D31" s="142"/>
      <c r="E31" s="147"/>
      <c r="F31" s="144"/>
      <c r="G31" s="145"/>
    </row>
    <row r="32" spans="1:7" s="119" customFormat="1" ht="15.6" x14ac:dyDescent="0.3">
      <c r="A32" s="148"/>
      <c r="B32" s="149"/>
      <c r="C32" s="142"/>
      <c r="D32" s="142"/>
      <c r="E32" s="147"/>
      <c r="F32" s="150"/>
      <c r="G32" s="151"/>
    </row>
    <row r="33" spans="1:7" s="118" customFormat="1" ht="47.25" customHeight="1" x14ac:dyDescent="0.3">
      <c r="A33" s="148"/>
      <c r="B33" s="152"/>
      <c r="C33" s="142"/>
      <c r="D33" s="142"/>
      <c r="E33" s="143"/>
      <c r="F33" s="153"/>
      <c r="G33" s="145"/>
    </row>
    <row r="34" spans="1:7" ht="15.6" x14ac:dyDescent="0.3">
      <c r="A34" s="206"/>
      <c r="B34" s="206"/>
      <c r="C34" s="130"/>
      <c r="D34" s="130"/>
      <c r="E34" s="130"/>
      <c r="F34" s="154"/>
      <c r="G34" s="155"/>
    </row>
    <row r="35" spans="1:7" ht="28.5" customHeight="1" x14ac:dyDescent="0.3">
      <c r="A35" s="206"/>
      <c r="B35" s="206"/>
      <c r="C35" s="130"/>
      <c r="D35" s="156"/>
      <c r="E35" s="156"/>
      <c r="F35" s="154"/>
      <c r="G35" s="155"/>
    </row>
  </sheetData>
  <mergeCells count="19">
    <mergeCell ref="A25:B25"/>
    <mergeCell ref="A34:B34"/>
    <mergeCell ref="A35:B35"/>
    <mergeCell ref="E7:E8"/>
    <mergeCell ref="F7:F8"/>
    <mergeCell ref="A12:A13"/>
    <mergeCell ref="C12:C13"/>
    <mergeCell ref="D12:D13"/>
    <mergeCell ref="E12:E13"/>
    <mergeCell ref="F12:F13"/>
    <mergeCell ref="B12:B13"/>
    <mergeCell ref="A1:A2"/>
    <mergeCell ref="B1:B2"/>
    <mergeCell ref="C1:C2"/>
    <mergeCell ref="D1:D2"/>
    <mergeCell ref="A7:A8"/>
    <mergeCell ref="C7:C8"/>
    <mergeCell ref="D7:D8"/>
    <mergeCell ref="B7:B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Volkova</cp:lastModifiedBy>
  <cp:lastPrinted>2018-08-03T11:16:58Z</cp:lastPrinted>
  <dcterms:created xsi:type="dcterms:W3CDTF">2010-01-27T11:07:58Z</dcterms:created>
  <dcterms:modified xsi:type="dcterms:W3CDTF">2018-08-14T05:34:48Z</dcterms:modified>
</cp:coreProperties>
</file>