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activeTab="2"/>
  </bookViews>
  <sheets>
    <sheet name="раздел 1 инд плана " sheetId="1" r:id="rId1"/>
    <sheet name="раздел 2 инд плана" sheetId="2" r:id="rId2"/>
    <sheet name="раздел 3 инд плана" sheetId="3" r:id="rId3"/>
  </sheets>
  <definedNames>
    <definedName name="_xlnm.Print_Titles" localSheetId="0">'раздел 1 инд плана '!$13:$14</definedName>
    <definedName name="_xlnm.Print_Area" localSheetId="0">'раздел 1 инд плана '!$A$1:$F$193</definedName>
    <definedName name="_xlnm.Print_Area" localSheetId="1">'раздел 2 инд плана'!$A$1:$E$31</definedName>
    <definedName name="_xlnm.Print_Area" localSheetId="2">'раздел 3 инд плана'!$A$1:$D$49</definedName>
  </definedNames>
  <calcPr calcId="125725"/>
</workbook>
</file>

<file path=xl/calcChain.xml><?xml version="1.0" encoding="utf-8"?>
<calcChain xmlns="http://schemas.openxmlformats.org/spreadsheetml/2006/main">
  <c r="E23" i="1"/>
  <c r="C23"/>
  <c r="B23"/>
  <c r="D27" i="2"/>
  <c r="E27"/>
  <c r="C27"/>
  <c r="E25"/>
  <c r="D25"/>
  <c r="E24"/>
  <c r="D24"/>
  <c r="C24"/>
  <c r="C25" s="1"/>
  <c r="E9"/>
  <c r="D9"/>
  <c r="C9"/>
  <c r="E11"/>
  <c r="D11"/>
  <c r="C11"/>
  <c r="D167" i="1"/>
  <c r="E22" i="2"/>
  <c r="D22"/>
  <c r="C22"/>
  <c r="E10"/>
  <c r="D10"/>
  <c r="C10"/>
  <c r="C44" i="3" l="1"/>
  <c r="D42"/>
  <c r="C42"/>
  <c r="C41"/>
  <c r="D41"/>
  <c r="D39"/>
  <c r="C39"/>
  <c r="D37"/>
  <c r="C37"/>
  <c r="D34"/>
  <c r="C34"/>
  <c r="D26"/>
  <c r="C26"/>
  <c r="D22"/>
  <c r="C22"/>
  <c r="D20"/>
  <c r="C20"/>
  <c r="D18"/>
  <c r="C18"/>
  <c r="D16"/>
  <c r="C16"/>
  <c r="D12"/>
  <c r="C12"/>
  <c r="D9"/>
  <c r="C9"/>
  <c r="F69" i="1"/>
  <c r="D69"/>
  <c r="F16"/>
  <c r="F17"/>
  <c r="F18"/>
  <c r="F19"/>
  <c r="F20"/>
  <c r="F21"/>
  <c r="F22"/>
  <c r="F23"/>
  <c r="F24"/>
  <c r="F25"/>
  <c r="F28"/>
  <c r="F29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9"/>
  <c r="F60"/>
  <c r="F61"/>
  <c r="F62"/>
  <c r="F64"/>
  <c r="F65"/>
  <c r="F66"/>
  <c r="F67"/>
  <c r="F68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01"/>
  <c r="F102"/>
  <c r="F103"/>
  <c r="F104"/>
  <c r="F105"/>
  <c r="F106"/>
  <c r="F107"/>
  <c r="F108"/>
  <c r="F113"/>
  <c r="F114"/>
  <c r="F115"/>
  <c r="F117"/>
  <c r="F118"/>
  <c r="F119"/>
  <c r="F120"/>
  <c r="F121"/>
  <c r="F122"/>
  <c r="F123"/>
  <c r="F124"/>
  <c r="F125"/>
  <c r="F126"/>
  <c r="F128"/>
  <c r="F129"/>
  <c r="F130"/>
  <c r="F131"/>
  <c r="F134"/>
  <c r="F135"/>
  <c r="F136"/>
  <c r="F137"/>
  <c r="F139"/>
  <c r="F140"/>
  <c r="F141"/>
  <c r="F142"/>
  <c r="F143"/>
  <c r="F144"/>
  <c r="F145"/>
  <c r="F147"/>
  <c r="F148"/>
  <c r="F149"/>
  <c r="F150"/>
  <c r="F151"/>
  <c r="F152"/>
  <c r="F153"/>
  <c r="F154"/>
  <c r="F155"/>
  <c r="F156"/>
  <c r="F157"/>
  <c r="F160"/>
  <c r="F161"/>
  <c r="F162"/>
  <c r="F163"/>
  <c r="F166"/>
  <c r="F167"/>
  <c r="F168"/>
  <c r="F171"/>
  <c r="F172"/>
  <c r="F173"/>
  <c r="F174"/>
  <c r="F175"/>
  <c r="F176"/>
  <c r="F177"/>
  <c r="F178"/>
  <c r="F181"/>
  <c r="F182"/>
  <c r="F183"/>
  <c r="F184"/>
  <c r="F186"/>
  <c r="F187"/>
  <c r="F15"/>
  <c r="D182"/>
  <c r="D183"/>
  <c r="D184"/>
  <c r="D171"/>
  <c r="D172"/>
  <c r="D173"/>
  <c r="D174"/>
  <c r="D175"/>
  <c r="D176"/>
  <c r="D177"/>
  <c r="D178"/>
  <c r="D181"/>
  <c r="D162"/>
  <c r="D163"/>
  <c r="D166"/>
  <c r="D168"/>
  <c r="D147"/>
  <c r="D148"/>
  <c r="D149"/>
  <c r="D150"/>
  <c r="D151"/>
  <c r="D152"/>
  <c r="D153"/>
  <c r="D154"/>
  <c r="D155"/>
  <c r="D156"/>
  <c r="D157"/>
  <c r="D160"/>
  <c r="D161"/>
  <c r="D134"/>
  <c r="D135"/>
  <c r="D136"/>
  <c r="D137"/>
  <c r="D139"/>
  <c r="D140"/>
  <c r="D141"/>
  <c r="D142"/>
  <c r="D143"/>
  <c r="D144"/>
  <c r="D145"/>
  <c r="D112"/>
  <c r="D113"/>
  <c r="D114"/>
  <c r="D115"/>
  <c r="D117"/>
  <c r="D118"/>
  <c r="D119"/>
  <c r="D120"/>
  <c r="D121"/>
  <c r="D122"/>
  <c r="D123"/>
  <c r="D124"/>
  <c r="D125"/>
  <c r="D126"/>
  <c r="D128"/>
  <c r="D129"/>
  <c r="D130"/>
  <c r="D131"/>
  <c r="D86"/>
  <c r="D87"/>
  <c r="D88"/>
  <c r="D89"/>
  <c r="D90"/>
  <c r="D91"/>
  <c r="D92"/>
  <c r="D93"/>
  <c r="D94"/>
  <c r="D95"/>
  <c r="D96"/>
  <c r="D97"/>
  <c r="D98"/>
  <c r="D101"/>
  <c r="D102"/>
  <c r="D103"/>
  <c r="D104"/>
  <c r="D105"/>
  <c r="D106"/>
  <c r="D107"/>
  <c r="D108"/>
  <c r="D109"/>
  <c r="D62"/>
  <c r="D64"/>
  <c r="D65"/>
  <c r="D66"/>
  <c r="D67"/>
  <c r="D68"/>
  <c r="D70"/>
  <c r="D71"/>
  <c r="D72"/>
  <c r="D73"/>
  <c r="D74"/>
  <c r="D75"/>
  <c r="D76"/>
  <c r="D77"/>
  <c r="D78"/>
  <c r="D79"/>
  <c r="D80"/>
  <c r="D81"/>
  <c r="D82"/>
  <c r="D83"/>
  <c r="D84"/>
  <c r="D85"/>
  <c r="D28"/>
  <c r="D29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9"/>
  <c r="D60"/>
  <c r="D61"/>
  <c r="D16"/>
  <c r="D17"/>
  <c r="D18"/>
  <c r="D19"/>
  <c r="D20"/>
  <c r="D21"/>
  <c r="D22"/>
  <c r="D23"/>
  <c r="D24"/>
  <c r="D25"/>
  <c r="D15"/>
</calcChain>
</file>

<file path=xl/sharedStrings.xml><?xml version="1.0" encoding="utf-8"?>
<sst xmlns="http://schemas.openxmlformats.org/spreadsheetml/2006/main" count="289" uniqueCount="221">
  <si>
    <t>Показатель, единица измерения</t>
  </si>
  <si>
    <t>Среднегодовая численность постоянного населения – всего,  тыс. чел.</t>
  </si>
  <si>
    <t>Численность экономически активного населения, тыс. чел.</t>
  </si>
  <si>
    <t>Численность занятых в экономике, тыс. чел.</t>
  </si>
  <si>
    <t>Численность занятых в личных подсобных хозяйствах,       тыс. чел.</t>
  </si>
  <si>
    <t>Уровень регистрируемой безработицы, в % к численности трудоспособного населения в трудоспособном возрасте</t>
  </si>
  <si>
    <t>Производство основных видов промышленной продукции в натуральном выражении</t>
  </si>
  <si>
    <t>Напитки безалкогольные, тыс. дал</t>
  </si>
  <si>
    <t>Конструкции и детали сборные железобетонные, тыс.куб.м</t>
  </si>
  <si>
    <t>Кирпич керамический неогнеупорный строительный, млн.усл.кирп.</t>
  </si>
  <si>
    <t>в том числе сельскохозяйственных организаций</t>
  </si>
  <si>
    <t>в том числе крестьянских (фермерских) хозяйств и хозяйств индивидуальных предпринимателей</t>
  </si>
  <si>
    <t>в том числе личных подсобных хозяйств</t>
  </si>
  <si>
    <t>Производство основных видов сельскохозяйственной продукции</t>
  </si>
  <si>
    <t>Соя, тыс. тонн</t>
  </si>
  <si>
    <t>Сахарная свекла, тыс. тонн</t>
  </si>
  <si>
    <t>Подсолнечник (в весе после доработки), тыс. тонн</t>
  </si>
  <si>
    <t>Картофель - всего, тыс. тонн</t>
  </si>
  <si>
    <t>в том числе в личных подсобных хозяйствах</t>
  </si>
  <si>
    <t>Овощи - всего, тыс. тонн</t>
  </si>
  <si>
    <t>Плоды и ягоды, тыс. тонн</t>
  </si>
  <si>
    <t xml:space="preserve">Скот и птица (в живом весе)- всего, тыс. тонн </t>
  </si>
  <si>
    <t>Молоко- всего, тыс. тонн</t>
  </si>
  <si>
    <t>Крупный рогатый скот, голов</t>
  </si>
  <si>
    <t>из общего поголовья крупного рогатого скота — коровы, голов</t>
  </si>
  <si>
    <t xml:space="preserve">Свиньи, голов </t>
  </si>
  <si>
    <t>Овцы и козы, голов</t>
  </si>
  <si>
    <t>Социальная сфера</t>
  </si>
  <si>
    <t>Численность учащихся в учреждениях:</t>
  </si>
  <si>
    <t>среднего профессионального образования, тыс. чел.</t>
  </si>
  <si>
    <t>Выпуск специалистов учреждениями:</t>
  </si>
  <si>
    <t>Численность обучающихся в первую смену в дневных учреждениях общего образования в % к общему числу обучающихся в этих учреждениях</t>
  </si>
  <si>
    <t>Средняя обеспеченность населения площадью жилых квартир (на конец года), кв. м. на чел.</t>
  </si>
  <si>
    <t>Обеспеченность населения учреждениями социально-культурной сферы:</t>
  </si>
  <si>
    <t>Количество организаций, зарегистрированных на территории сельского поселения, единиц</t>
  </si>
  <si>
    <t>в том числе количество организаций государственной формы собственности</t>
  </si>
  <si>
    <t>в том числе количество организаций муниципальной формы собственности</t>
  </si>
  <si>
    <t>в том числе количество организаций частной формы собственности</t>
  </si>
  <si>
    <t>Инфраструктурная обеспеченность населения</t>
  </si>
  <si>
    <t>в том числе с твердым покрытием</t>
  </si>
  <si>
    <t>Удельный вес газифицированных квартир (домовладений) от общего количества квартир (домовладений), %</t>
  </si>
  <si>
    <t>Обеспеченность населения объектами розничной торговли, кв. м. на 1 тыс. населения</t>
  </si>
  <si>
    <t>Обеспеченность населения объектами общественного питания, кв. м. на 1 тыс. населения</t>
  </si>
  <si>
    <t>Окружающая среда</t>
  </si>
  <si>
    <t>Степень загрязнения атмосферного воздуха (уровень превышения предельно допустимой концентрации вредных веществ в воздухе), %</t>
  </si>
  <si>
    <t>(в разрезе основных видов деятельности)</t>
  </si>
  <si>
    <t>Наименование показателей</t>
  </si>
  <si>
    <t>ед.изм.</t>
  </si>
  <si>
    <t>млн.руб</t>
  </si>
  <si>
    <t>%</t>
  </si>
  <si>
    <t>Выпуск продукции сельского хозяйства сельскохозяйственными организациями</t>
  </si>
  <si>
    <t>хозяйства сельхозпроизводителями</t>
  </si>
  <si>
    <t>тыс.чел</t>
  </si>
  <si>
    <t xml:space="preserve">Количество организаций муниципальной формы собственности </t>
  </si>
  <si>
    <t>ед.</t>
  </si>
  <si>
    <t>в том числе предприятий социальной сферы</t>
  </si>
  <si>
    <t>Денежные средства, полученные от сдачи в аренду имущества, находящегося в муниципальной собственности</t>
  </si>
  <si>
    <t>Прибыль (убыток) по всем видам деятельности муниципальных организаций</t>
  </si>
  <si>
    <t>Фонд оплаты труда работающих  в организациях муниципальной формы собственности</t>
  </si>
  <si>
    <t>Объем отгруженных товаров собственного производства, выполненных работ и услуг организаций  муниципальной формы собственности</t>
  </si>
  <si>
    <t>Доля мун. сектора в общем объеме отгруженной продукции (работ, услуг)</t>
  </si>
  <si>
    <t>муниципальной формы собственности</t>
  </si>
  <si>
    <t>Доля муниципального сектора в общем объеме выпуска продукции сельского</t>
  </si>
  <si>
    <t>Инвестиции в основной капитал организаций мун. формы собственности</t>
  </si>
  <si>
    <t>за счет всех источников финансирования</t>
  </si>
  <si>
    <t>Доля мун. сектора в общем объеме инвестиций в основной капитал</t>
  </si>
  <si>
    <t>Оборот розничной торговли организаций мун. формы собственности</t>
  </si>
  <si>
    <t>Объем платных услуг населению организаций мун. формы собственности</t>
  </si>
  <si>
    <t>Доля мун. сектора в общем объеме платных услуг населению</t>
  </si>
  <si>
    <t>Среднегодовая численность работающих в организациях муниципальной формы собственности</t>
  </si>
  <si>
    <t>Доля занятых в организациях муниципальной формы собственности в общей численности занятых в экономике</t>
  </si>
  <si>
    <t xml:space="preserve">Среднегодовая численность работников органов местного самоуправления </t>
  </si>
  <si>
    <t>Доля работников органов местного самоуправления в численности работников организаций муниципальной формы собственности</t>
  </si>
  <si>
    <t>(по укрупненной номенклатуре)</t>
  </si>
  <si>
    <t xml:space="preserve">     темп роста к предыдущему году, %</t>
  </si>
  <si>
    <t xml:space="preserve">            в том числе:</t>
  </si>
  <si>
    <t xml:space="preserve">            темп роста к предыдущему году, %</t>
  </si>
  <si>
    <t xml:space="preserve">                     в том числе:</t>
  </si>
  <si>
    <t xml:space="preserve">                               темп роста к предыдущему году, %</t>
  </si>
  <si>
    <t>подпись</t>
  </si>
  <si>
    <t>Доля муниципального  сектора в общем объеме розничной торговли по всем каналам реализации</t>
  </si>
  <si>
    <t>ПРИМЕЧАНИЕ</t>
  </si>
  <si>
    <t xml:space="preserve">Данный раздел заполняется самостоятельно при наличии </t>
  </si>
  <si>
    <t>государственных и муниципальных организаций</t>
  </si>
  <si>
    <t>Объемы поставок продукции, закупаемой для муниципальных нужд за счет средств местного бюджета и внебюджетных источников финансирования, млн. руб.</t>
  </si>
  <si>
    <t xml:space="preserve">            товары, млн. руб.</t>
  </si>
  <si>
    <t xml:space="preserve">             работы, млн.руб.</t>
  </si>
  <si>
    <t xml:space="preserve">                  продукция сельского хозяйства и перерабатывающей</t>
  </si>
  <si>
    <t xml:space="preserve">                  промышленности, млн. руб.</t>
  </si>
  <si>
    <t xml:space="preserve">                  текстиль и текстильные изделия, одежда, обувь, млн. руб.</t>
  </si>
  <si>
    <t xml:space="preserve">                  бумага и картон, млн. руб.</t>
  </si>
  <si>
    <t xml:space="preserve">                  нефтепродукты, млн. руб.</t>
  </si>
  <si>
    <t xml:space="preserve">                  мебель, млн. руб.</t>
  </si>
  <si>
    <t xml:space="preserve">                  автотранспортные средства, млн.руб.</t>
  </si>
  <si>
    <t xml:space="preserve">                  фармацевтические препараты, млн.руб.</t>
  </si>
  <si>
    <t xml:space="preserve">                  изделия медицинской техники, млн.руб.</t>
  </si>
  <si>
    <t xml:space="preserve">                  строительные работы, млн.руб.</t>
  </si>
  <si>
    <t xml:space="preserve">                   коммунальные услуги, млн.руб.</t>
  </si>
  <si>
    <t xml:space="preserve">                   услуги связи, млн.руб.</t>
  </si>
  <si>
    <t>Внимательно с единицами измерений!!!!</t>
  </si>
  <si>
    <t>Численность зарегистрированных безработных, чел.</t>
  </si>
  <si>
    <t>Полуфабрикаты мясные (мясосодержащие) подмороженные и замороженные, тонн</t>
  </si>
  <si>
    <t>Кондитерские изделия мучные, тонн</t>
  </si>
  <si>
    <t>Какао, шоколад и изделия кондитерские сахаристые, тонн</t>
  </si>
  <si>
    <t>Хлеб и хлебобулочные изделия, тонн</t>
  </si>
  <si>
    <t>Плодоовощные консервы, туб</t>
  </si>
  <si>
    <t>Смеси пищевых продуктов гомогенизированные для детского питания, туб</t>
  </si>
  <si>
    <t>Сахар белый свекловичный в твердом состоянии,  тонн</t>
  </si>
  <si>
    <t>Сахар белый тростниковый в твердом состоянии,  тонн</t>
  </si>
  <si>
    <t>Масло растительное нерафинированное,  тонн</t>
  </si>
  <si>
    <t>Мясо и субпродукты пищевые убойных животных, тонн</t>
  </si>
  <si>
    <t>Мясо и субпродукты пищевые домашней птицы, тонн</t>
  </si>
  <si>
    <t>Колбасные изделия, тонн</t>
  </si>
  <si>
    <t>Мука, тонн</t>
  </si>
  <si>
    <t>Изделия макаронные, тонн</t>
  </si>
  <si>
    <t>Трубы и детали трубопроводов из термопластов, тонн</t>
  </si>
  <si>
    <t>Стеклопакеты (без оконных переплеттов), тыс.кв.м</t>
  </si>
  <si>
    <t>Стекло безопасное, тыс.кв.м</t>
  </si>
  <si>
    <t>Промышленность</t>
  </si>
  <si>
    <t>Сельское хозяйство</t>
  </si>
  <si>
    <t>Виноград - всего, тыс. тонн</t>
  </si>
  <si>
    <t>в том числе в сельскохозяйственных организациях</t>
  </si>
  <si>
    <t>в том числе в крестьянских (фермерских) хозяйствах и у индивидуальных предпринимателей</t>
  </si>
  <si>
    <t xml:space="preserve">Численность поголовья сельскохозяйственных животных:  </t>
  </si>
  <si>
    <t>Рынок товаров и услуг</t>
  </si>
  <si>
    <t>Курортно-туристский комплекс</t>
  </si>
  <si>
    <t>Транспорт</t>
  </si>
  <si>
    <t>Инвестиционная и строительная деятельность</t>
  </si>
  <si>
    <t xml:space="preserve">   общеобразовательных, тыс. чел.</t>
  </si>
  <si>
    <t xml:space="preserve">   начального профессионального образования, тыс. чел.</t>
  </si>
  <si>
    <t xml:space="preserve">   среднего профессионального образования, тыс. чел.</t>
  </si>
  <si>
    <t xml:space="preserve">   больничными койками, коек на 10 тыс. жителей</t>
  </si>
  <si>
    <t xml:space="preserve">   количество больничных коек, единиц</t>
  </si>
  <si>
    <t xml:space="preserve">   амбулаторно-поликлиническими учреждениями, посещений в смену на 10 тыс. населения </t>
  </si>
  <si>
    <t xml:space="preserve">   врачами, чел. на 10 тыс. населения</t>
  </si>
  <si>
    <t xml:space="preserve">   стационарными учреждениями социального обслуживания престарелых и инвалидов, мест на 10 тыс. населения</t>
  </si>
  <si>
    <t xml:space="preserve">   дошкольными образовательными учреждениями, мест на 1000 детей дошкольного возраста</t>
  </si>
  <si>
    <t xml:space="preserve">   количество мест в учреждениях дошкольного образования, мест</t>
  </si>
  <si>
    <t xml:space="preserve">   обеспеченность спортивными сооружениям, кв. м. на 1 тыс. населения</t>
  </si>
  <si>
    <t xml:space="preserve">   удельный вес населения, занимающегося спортом, %</t>
  </si>
  <si>
    <t>Количество групп альтернативных моделей дошкорльного образования, единиц</t>
  </si>
  <si>
    <t>Количество детей дошкольного возраста, находящихся в очереди в учреждения дошкольного образования, чел.</t>
  </si>
  <si>
    <t>Количество индивидуальных предпринимателей, единиц</t>
  </si>
  <si>
    <t>Малый бизнес</t>
  </si>
  <si>
    <t>Количество субъектов малого предпринимательства в расчете на 1000 человек населения, единиц</t>
  </si>
  <si>
    <t>Доля среднесписочной численности работников (без внешних совместителей) малых предприятий в среднесписочной численности работников (без внешних совместителей) всех предприятий и организаций, %</t>
  </si>
  <si>
    <t>Общий объем расходов бюджета поселения на развитие и поддержку малого предпринимательства в расчете на одно малое предприятие (в рамках муниципальной целевой программы), рублей</t>
  </si>
  <si>
    <t>Благоустройство</t>
  </si>
  <si>
    <t>Количество высаженных зеленых насаждений, шт.</t>
  </si>
  <si>
    <t>Количество установленных светильников наружного освещения, шт.</t>
  </si>
  <si>
    <t>Протяженность отремонтированных тротуаров, км</t>
  </si>
  <si>
    <t>Протяженность отремонтированных автомобильных дорог местного значения с твердым покрытием, км</t>
  </si>
  <si>
    <t>Охват детей в возрасте 1-6 лет дошкольными учреждениями, %</t>
  </si>
  <si>
    <t>Численность зарегистрированных безработных и уровень регистрируемой безработицы запросить в Центре занятости</t>
  </si>
  <si>
    <t>Раздел Инфраструктурная обеспеченность населения увязать с отчетом 1-МО!!!</t>
  </si>
  <si>
    <t>Раздел Окружающая среда - если нет данных, то СКРЫТЬ!!!</t>
  </si>
  <si>
    <t>В ИТОГОВОМ ВАРИАНТЕ - НЕЗАПОЛНЕННЫЕ ЯЧЕЙКИ СКРЫТЬ, УБРАТЬ ЦВЕТНОЕ ВЫДЕЛЕНИЕ!!! ВНИМАНИЕ - НА ЕДИНИЦЫ ИЗМЕРЕНИЯ!!!</t>
  </si>
  <si>
    <t>Раздел Благоустройство увязать с сельскими целевыми программами, СПИСОК ПОКАЗАТЕЛЕЙ МОЖНО КОРРЕКТИРОВАТЬ И ДОБАВЛЯТЬ!!!</t>
  </si>
  <si>
    <t>ячейки, ВЫДЕЛЕННЫЕ ГОЛУБЫМ ЦВЕТОМ,  для самостоятельного заполнения</t>
  </si>
  <si>
    <t xml:space="preserve">В разделе Производство промышленной продукции - список продукции можно корректировать в зависимости от производимой продукции в поселении, незаполненные ячейки СКРЫВАТЬ!!! Если по строке Обрабатывающие производства стоит сумма, то обязательно должны стоять объемы по производству продукции!!! </t>
  </si>
  <si>
    <t xml:space="preserve">              </t>
  </si>
  <si>
    <t>Зерновые и зернобобовые культуры (в весе  после доработки), тыс.тонн</t>
  </si>
  <si>
    <t>Объем продукции сельского хозяйства всех категорий хозяйств, млн. руб.</t>
  </si>
  <si>
    <t>Плиты, листы, пленка и полосы (ленты) полимерные, пористые прочие, тонн</t>
  </si>
  <si>
    <t>Ввод в эксплуатацию жилых домов предприятиями всех форм собственности, тыс. кв. м общей площади</t>
  </si>
  <si>
    <t xml:space="preserve">   учреждениями культурно-досугового типа, учреждений на 100 тыс. населения</t>
  </si>
  <si>
    <t>Среднедушевой денежный доход на одного жителя, руб.</t>
  </si>
  <si>
    <t>Номинальная начисленная среднемесячная заработная плата, руб.</t>
  </si>
  <si>
    <t>Среднемесячные доходы занятых в личных подсобных хозяйствах, руб.</t>
  </si>
  <si>
    <t>Прибыль прибыльных предприятий, млн. рублей</t>
  </si>
  <si>
    <t>Фонд оплаты труда, млн. руб.</t>
  </si>
  <si>
    <t>Обрабатывающие производства, млн.руб</t>
  </si>
  <si>
    <t>Производство и распределение электроэнергии, газа и воды, млн.руб</t>
  </si>
  <si>
    <t>Улов рыбы в прудовых и других рыбоводных хозяйствах, тонн</t>
  </si>
  <si>
    <t>Птица, тыс. голов</t>
  </si>
  <si>
    <t>Оборот розничной торговли,  млн. руб.</t>
  </si>
  <si>
    <t>Оборот общественного питания, млн. руб.</t>
  </si>
  <si>
    <t>Объем платных услуг населению, млн. руб.</t>
  </si>
  <si>
    <t>Выпуск товаров и услуг по полному кругу предприятий транспорта, всего, млн. руб.</t>
  </si>
  <si>
    <t>Общий объем предоставляемых услуг курортно-туристским комплексом – всего (с учетом объемов малых организаций и физических лиц), млн. руб.</t>
  </si>
  <si>
    <t>Объем инвестиций в основной капитал за счет всех источников финансирования, млн. руб.</t>
  </si>
  <si>
    <t>Объем работ, выполненных собственными силами по виду деятельности строительство, млн. руб.</t>
  </si>
  <si>
    <t>Численность детей в  дошкольных  образовательных учреждениях, чел.</t>
  </si>
  <si>
    <t xml:space="preserve">   средним медицинским персоналом, чел. на 10 тыс. населения</t>
  </si>
  <si>
    <t>Протяженность освещенных улиц, км</t>
  </si>
  <si>
    <t>Протяженность водопроводных сетей, км</t>
  </si>
  <si>
    <t>Протяженность канализационных сетей, км</t>
  </si>
  <si>
    <t>Протяженность автомобильных дорог местного значения, км</t>
  </si>
  <si>
    <t>Яйца- всего, млн. штук</t>
  </si>
  <si>
    <t>Комбикорма, тонн</t>
  </si>
  <si>
    <t>Воды минеральные и газированные неподслащенные и неароматизированные, млн. полулитров</t>
  </si>
  <si>
    <t>Блоки крупные стеновые, млн.усл.кирпичей</t>
  </si>
  <si>
    <t>Изделия из пластмасс, тыс.тонн</t>
  </si>
  <si>
    <t>Прокат плоский холоднокатаный из легированной стали, тыс.тонн</t>
  </si>
  <si>
    <t>Прогноз (индикативный план) социально-экономического развития                                                          Нововеличковского сельского поселения муниципального образования Динской район                                      на 2012 год</t>
  </si>
  <si>
    <t xml:space="preserve"> Нововеличковского сельского поселения муниципального образования Динской район</t>
  </si>
  <si>
    <t>Нововеличковского сельского поселения муниципального образования Динской район</t>
  </si>
  <si>
    <t>ПРИЛОЖЕНИЕ № 1</t>
  </si>
  <si>
    <t xml:space="preserve"> Перечень и объемы поставок продукции для муниципальных нужд</t>
  </si>
  <si>
    <t xml:space="preserve"> Прогноз (индикативный план) социально-экономического развития</t>
  </si>
  <si>
    <r>
      <t xml:space="preserve">            </t>
    </r>
    <r>
      <rPr>
        <i/>
        <sz val="11"/>
        <rFont val="Times New Roman"/>
        <family val="1"/>
        <charset val="204"/>
      </rPr>
      <t xml:space="preserve">услуги, млн.руб.  </t>
    </r>
    <r>
      <rPr>
        <sz val="11"/>
        <rFont val="Times New Roman"/>
        <family val="1"/>
        <charset val="204"/>
      </rPr>
      <t xml:space="preserve">    </t>
    </r>
  </si>
  <si>
    <t xml:space="preserve">                офисное оборудование и вычислительная техника, млн.руб.</t>
  </si>
  <si>
    <t>отчет 2012 год</t>
  </si>
  <si>
    <t>оценка 2013 год</t>
  </si>
  <si>
    <t>2013г. в % к 2012г.</t>
  </si>
  <si>
    <t>прогноз 2014 год</t>
  </si>
  <si>
    <t>2014г. в % к 2013 г.</t>
  </si>
  <si>
    <t>2012 год  отчет</t>
  </si>
  <si>
    <t>2013 год  оценка</t>
  </si>
  <si>
    <t>2014 год  прогноз</t>
  </si>
  <si>
    <t>2012 год         отчет</t>
  </si>
  <si>
    <t>2013 год   оценка</t>
  </si>
  <si>
    <t>2014год  прогноз</t>
  </si>
  <si>
    <t>Прогноз (индикативный план) развития муниципального сектора экономики Нововеличковского сельского поселения Динского района</t>
  </si>
  <si>
    <t>ЦРБ</t>
  </si>
  <si>
    <t>Начальник финансово-экономического отдела администрации Нововеличковского                                                            сельского поселения</t>
  </si>
  <si>
    <t>С.А. Хельд</t>
  </si>
  <si>
    <t>Начальник финансово-экономического отдела администрации Нововеличковского сельского поселения</t>
  </si>
  <si>
    <t>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2014 год" от 26.12.2013 № 375-47/2</t>
  </si>
  <si>
    <t>ПРИЛОЖЕНИЕ № 2                                                     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2014 год"                          от 26.12.2013 № 375-47/2</t>
  </si>
  <si>
    <t>ПРИЛОЖЕНИЕ № 3                                       к решению Совета Нововеличковского сельского поселения Динского района                      "О прогнозе (индикативном плане) социально-экономического развития Нововеличковского сельского поселения Динского района на 2014 год"                                                    от 26.12.2013 № 375-47/2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</si>
</sst>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0.000"/>
  </numFmts>
  <fonts count="18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color indexed="10"/>
      <name val="Arial Cyr"/>
      <family val="2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10"/>
      <name val="Arial Cyr"/>
      <family val="2"/>
      <charset val="204"/>
    </font>
    <font>
      <i/>
      <sz val="11"/>
      <name val="Times New Roman"/>
      <family val="1"/>
      <charset val="204"/>
    </font>
    <font>
      <sz val="10"/>
      <name val="Arial Cyr"/>
      <family val="2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3" fontId="16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7" fillId="0" borderId="6" xfId="0" applyFont="1" applyBorder="1"/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0" xfId="0" applyFont="1" applyFill="1"/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4" xfId="0" applyFont="1" applyFill="1" applyBorder="1" applyAlignment="1">
      <alignment horizontal="left" vertical="center" wrapText="1" inden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 indent="1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vertical="center" wrapText="1" indent="5"/>
    </xf>
    <xf numFmtId="0" fontId="7" fillId="0" borderId="4" xfId="0" applyFont="1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7" fillId="0" borderId="5" xfId="0" applyFont="1" applyFill="1" applyBorder="1"/>
    <xf numFmtId="0" fontId="7" fillId="0" borderId="4" xfId="0" applyFont="1" applyFill="1" applyBorder="1" applyAlignment="1">
      <alignment wrapText="1"/>
    </xf>
    <xf numFmtId="0" fontId="7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0" xfId="0" applyFont="1"/>
    <xf numFmtId="0" fontId="10" fillId="4" borderId="0" xfId="0" applyFont="1" applyFill="1"/>
    <xf numFmtId="0" fontId="10" fillId="3" borderId="0" xfId="0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164" fontId="2" fillId="0" borderId="8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center" wrapText="1"/>
    </xf>
    <xf numFmtId="0" fontId="6" fillId="0" borderId="10" xfId="0" applyFont="1" applyBorder="1"/>
    <xf numFmtId="0" fontId="6" fillId="0" borderId="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/>
    <xf numFmtId="0" fontId="1" fillId="0" borderId="0" xfId="0" applyFont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/>
    </xf>
    <xf numFmtId="0" fontId="7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2" fillId="0" borderId="8" xfId="0" applyFont="1" applyFill="1" applyBorder="1" applyAlignment="1" applyProtection="1">
      <alignment horizontal="right"/>
      <protection locked="0"/>
    </xf>
    <xf numFmtId="0" fontId="12" fillId="0" borderId="8" xfId="0" applyFont="1" applyFill="1" applyBorder="1" applyAlignment="1" applyProtection="1">
      <alignment horizontal="right"/>
    </xf>
    <xf numFmtId="0" fontId="7" fillId="0" borderId="8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right"/>
      <protection locked="0"/>
    </xf>
    <xf numFmtId="164" fontId="12" fillId="0" borderId="8" xfId="0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center"/>
    </xf>
    <xf numFmtId="164" fontId="12" fillId="0" borderId="8" xfId="0" applyNumberFormat="1" applyFont="1" applyFill="1" applyBorder="1" applyAlignment="1">
      <alignment horizontal="right" wrapText="1"/>
    </xf>
    <xf numFmtId="2" fontId="12" fillId="0" borderId="8" xfId="0" applyNumberFormat="1" applyFont="1" applyFill="1" applyBorder="1" applyAlignment="1">
      <alignment horizontal="right" wrapText="1"/>
    </xf>
    <xf numFmtId="165" fontId="12" fillId="0" borderId="8" xfId="0" applyNumberFormat="1" applyFont="1" applyFill="1" applyBorder="1" applyAlignment="1">
      <alignment horizontal="right" wrapText="1"/>
    </xf>
    <xf numFmtId="165" fontId="12" fillId="0" borderId="8" xfId="0" applyNumberFormat="1" applyFont="1" applyFill="1" applyBorder="1" applyAlignment="1">
      <alignment horizontal="right"/>
    </xf>
    <xf numFmtId="0" fontId="8" fillId="0" borderId="10" xfId="0" applyFont="1" applyBorder="1"/>
    <xf numFmtId="0" fontId="8" fillId="0" borderId="0" xfId="0" applyFont="1" applyBorder="1"/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/>
    <xf numFmtId="0" fontId="14" fillId="0" borderId="0" xfId="0" applyFont="1"/>
    <xf numFmtId="0" fontId="2" fillId="0" borderId="9" xfId="0" applyFont="1" applyBorder="1" applyAlignment="1"/>
    <xf numFmtId="0" fontId="2" fillId="0" borderId="9" xfId="0" applyFont="1" applyBorder="1" applyAlignment="1">
      <alignment horizontal="right"/>
    </xf>
    <xf numFmtId="164" fontId="2" fillId="0" borderId="8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 applyAlignment="1">
      <alignment horizontal="right"/>
    </xf>
    <xf numFmtId="0" fontId="15" fillId="0" borderId="8" xfId="0" applyFont="1" applyBorder="1"/>
    <xf numFmtId="0" fontId="2" fillId="0" borderId="8" xfId="0" applyFont="1" applyFill="1" applyBorder="1"/>
    <xf numFmtId="164" fontId="2" fillId="0" borderId="8" xfId="0" applyNumberFormat="1" applyFont="1" applyFill="1" applyBorder="1"/>
    <xf numFmtId="0" fontId="6" fillId="0" borderId="0" xfId="0" applyFont="1" applyFill="1"/>
    <xf numFmtId="0" fontId="2" fillId="0" borderId="19" xfId="0" applyFont="1" applyBorder="1" applyAlignment="1">
      <alignment wrapText="1"/>
    </xf>
    <xf numFmtId="0" fontId="0" fillId="0" borderId="0" xfId="0" applyFont="1"/>
    <xf numFmtId="0" fontId="7" fillId="0" borderId="0" xfId="0" applyFont="1" applyFill="1" applyBorder="1" applyAlignment="1">
      <alignment wrapText="1"/>
    </xf>
    <xf numFmtId="164" fontId="7" fillId="0" borderId="2" xfId="0" applyNumberFormat="1" applyFont="1" applyBorder="1"/>
    <xf numFmtId="164" fontId="7" fillId="0" borderId="3" xfId="0" applyNumberFormat="1" applyFont="1" applyBorder="1"/>
    <xf numFmtId="43" fontId="7" fillId="0" borderId="0" xfId="2" applyFont="1"/>
    <xf numFmtId="43" fontId="7" fillId="0" borderId="0" xfId="2" applyFont="1" applyAlignment="1"/>
    <xf numFmtId="43" fontId="7" fillId="0" borderId="0" xfId="2" applyFont="1" applyAlignment="1">
      <alignment horizontal="right"/>
    </xf>
    <xf numFmtId="43" fontId="1" fillId="0" borderId="0" xfId="2" applyFont="1" applyBorder="1" applyAlignment="1">
      <alignment horizontal="center" vertical="center" wrapText="1"/>
    </xf>
    <xf numFmtId="43" fontId="7" fillId="0" borderId="2" xfId="2" applyFont="1" applyBorder="1"/>
    <xf numFmtId="43" fontId="7" fillId="2" borderId="2" xfId="2" applyFont="1" applyFill="1" applyBorder="1"/>
    <xf numFmtId="43" fontId="7" fillId="0" borderId="5" xfId="2" applyFont="1" applyBorder="1"/>
    <xf numFmtId="43" fontId="7" fillId="0" borderId="5" xfId="2" applyFont="1" applyFill="1" applyBorder="1"/>
    <xf numFmtId="43" fontId="7" fillId="0" borderId="0" xfId="2" applyFont="1" applyFill="1"/>
    <xf numFmtId="43" fontId="7" fillId="0" borderId="10" xfId="2" applyFont="1" applyBorder="1"/>
    <xf numFmtId="43" fontId="10" fillId="0" borderId="0" xfId="2" applyFont="1"/>
    <xf numFmtId="43" fontId="10" fillId="3" borderId="0" xfId="2" applyFont="1" applyFill="1"/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0" fontId="7" fillId="0" borderId="14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right"/>
    </xf>
    <xf numFmtId="43" fontId="12" fillId="0" borderId="8" xfId="2" applyFont="1" applyFill="1" applyBorder="1" applyAlignment="1" applyProtection="1">
      <alignment horizontal="right"/>
      <protection locked="0"/>
    </xf>
    <xf numFmtId="43" fontId="17" fillId="0" borderId="5" xfId="2" applyFont="1" applyFill="1" applyBorder="1"/>
    <xf numFmtId="164" fontId="17" fillId="0" borderId="2" xfId="0" applyNumberFormat="1" applyFont="1" applyFill="1" applyBorder="1"/>
    <xf numFmtId="164" fontId="17" fillId="0" borderId="3" xfId="0" applyNumberFormat="1" applyFont="1" applyFill="1" applyBorder="1"/>
    <xf numFmtId="0" fontId="8" fillId="0" borderId="0" xfId="0" applyFont="1" applyFill="1"/>
    <xf numFmtId="43" fontId="7" fillId="0" borderId="2" xfId="2" applyFont="1" applyFill="1" applyBorder="1"/>
    <xf numFmtId="164" fontId="12" fillId="0" borderId="8" xfId="0" applyNumberFormat="1" applyFont="1" applyFill="1" applyBorder="1" applyAlignment="1" applyProtection="1">
      <alignment horizontal="right"/>
      <protection locked="0"/>
    </xf>
    <xf numFmtId="164" fontId="12" fillId="0" borderId="8" xfId="0" applyNumberFormat="1" applyFont="1" applyFill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3" fontId="7" fillId="0" borderId="15" xfId="2" applyFont="1" applyBorder="1" applyAlignment="1">
      <alignment horizontal="center" vertical="center" wrapText="1"/>
    </xf>
    <xf numFmtId="43" fontId="7" fillId="0" borderId="16" xfId="2" applyFont="1" applyBorder="1" applyAlignment="1">
      <alignment horizontal="center" vertical="center" wrapText="1"/>
    </xf>
    <xf numFmtId="43" fontId="7" fillId="0" borderId="11" xfId="2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7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09"/>
  <sheetViews>
    <sheetView zoomScaleNormal="100" zoomScaleSheetLayoutView="80" workbookViewId="0">
      <selection activeCell="C2" sqref="C2:F5"/>
    </sheetView>
  </sheetViews>
  <sheetFormatPr defaultRowHeight="15.75"/>
  <cols>
    <col min="1" max="1" width="56.42578125" style="3" customWidth="1"/>
    <col min="2" max="2" width="13.85546875" style="81" customWidth="1"/>
    <col min="3" max="3" width="13.140625" style="81" customWidth="1"/>
    <col min="4" max="4" width="9.28515625" style="3" customWidth="1"/>
    <col min="5" max="5" width="12.7109375" style="81" customWidth="1"/>
    <col min="6" max="6" width="11.140625" style="3" customWidth="1"/>
    <col min="7" max="16384" width="9.140625" style="3"/>
  </cols>
  <sheetData>
    <row r="1" spans="1:7">
      <c r="C1" s="115" t="s">
        <v>197</v>
      </c>
      <c r="D1" s="120"/>
      <c r="E1" s="120"/>
      <c r="F1" s="120"/>
    </row>
    <row r="2" spans="1:7" ht="21.75" customHeight="1">
      <c r="A2" s="4"/>
      <c r="B2" s="82"/>
      <c r="C2" s="119" t="s">
        <v>218</v>
      </c>
      <c r="D2" s="120"/>
      <c r="E2" s="120"/>
      <c r="F2" s="120"/>
    </row>
    <row r="3" spans="1:7" ht="24.75" customHeight="1">
      <c r="A3" s="5"/>
      <c r="B3" s="83"/>
      <c r="C3" s="120"/>
      <c r="D3" s="120"/>
      <c r="E3" s="120"/>
      <c r="F3" s="120"/>
    </row>
    <row r="4" spans="1:7" ht="27.75" customHeight="1">
      <c r="A4" s="5"/>
      <c r="B4" s="83"/>
      <c r="C4" s="120"/>
      <c r="D4" s="120"/>
      <c r="E4" s="120"/>
      <c r="F4" s="120"/>
    </row>
    <row r="5" spans="1:7" ht="33.75" customHeight="1">
      <c r="A5" s="4" t="s">
        <v>160</v>
      </c>
      <c r="B5" s="82"/>
      <c r="C5" s="120"/>
      <c r="D5" s="120"/>
      <c r="E5" s="120"/>
      <c r="F5" s="120"/>
    </row>
    <row r="6" spans="1:7">
      <c r="A6" s="117"/>
      <c r="B6" s="117"/>
      <c r="C6" s="117"/>
      <c r="D6" s="117"/>
      <c r="E6" s="117"/>
      <c r="F6" s="117"/>
    </row>
    <row r="7" spans="1:7" ht="53.25" hidden="1" customHeight="1">
      <c r="A7" s="118" t="s">
        <v>194</v>
      </c>
      <c r="B7" s="118"/>
      <c r="C7" s="118"/>
      <c r="D7" s="118"/>
      <c r="E7" s="118"/>
      <c r="F7" s="118"/>
    </row>
    <row r="8" spans="1:7" ht="17.25" customHeight="1">
      <c r="A8" s="1"/>
      <c r="B8" s="84"/>
      <c r="C8" s="84"/>
      <c r="D8" s="1"/>
      <c r="E8" s="84"/>
      <c r="F8" s="1"/>
    </row>
    <row r="9" spans="1:7" ht="17.25" customHeight="1">
      <c r="A9" s="105" t="s">
        <v>199</v>
      </c>
      <c r="B9" s="105"/>
      <c r="C9" s="105"/>
      <c r="D9" s="105"/>
      <c r="E9" s="105"/>
      <c r="F9" s="105"/>
      <c r="G9" s="105"/>
    </row>
    <row r="10" spans="1:7" ht="16.5" customHeight="1">
      <c r="A10" s="105" t="s">
        <v>195</v>
      </c>
      <c r="B10" s="105"/>
      <c r="C10" s="105"/>
      <c r="D10" s="105"/>
      <c r="E10" s="105"/>
      <c r="F10" s="105"/>
      <c r="G10" s="105"/>
    </row>
    <row r="11" spans="1:7" ht="16.5" customHeight="1">
      <c r="A11" s="105" t="s">
        <v>45</v>
      </c>
      <c r="B11" s="105"/>
      <c r="C11" s="105"/>
      <c r="D11" s="105"/>
      <c r="E11" s="105"/>
      <c r="F11" s="105"/>
      <c r="G11" s="105"/>
    </row>
    <row r="12" spans="1:7" ht="16.5" customHeight="1" thickBot="1">
      <c r="A12" s="6"/>
      <c r="D12" s="6"/>
      <c r="F12" s="6"/>
    </row>
    <row r="13" spans="1:7">
      <c r="A13" s="111" t="s">
        <v>0</v>
      </c>
      <c r="B13" s="108" t="s">
        <v>202</v>
      </c>
      <c r="C13" s="108" t="s">
        <v>203</v>
      </c>
      <c r="D13" s="113" t="s">
        <v>204</v>
      </c>
      <c r="E13" s="108" t="s">
        <v>205</v>
      </c>
      <c r="F13" s="113" t="s">
        <v>206</v>
      </c>
    </row>
    <row r="14" spans="1:7" ht="33.75" customHeight="1" thickBot="1">
      <c r="A14" s="112"/>
      <c r="B14" s="109"/>
      <c r="C14" s="109"/>
      <c r="D14" s="114"/>
      <c r="E14" s="109"/>
      <c r="F14" s="114"/>
    </row>
    <row r="15" spans="1:7" ht="36.75" customHeight="1">
      <c r="A15" s="7" t="s">
        <v>1</v>
      </c>
      <c r="B15" s="85">
        <v>11.53</v>
      </c>
      <c r="C15" s="85">
        <v>11.77</v>
      </c>
      <c r="D15" s="79">
        <f>C15/B15*100</f>
        <v>102.08152645273201</v>
      </c>
      <c r="E15" s="85">
        <v>11.949</v>
      </c>
      <c r="F15" s="80">
        <f>E15/C15*100</f>
        <v>101.52081563296518</v>
      </c>
    </row>
    <row r="16" spans="1:7" ht="35.25" customHeight="1">
      <c r="A16" s="7" t="s">
        <v>166</v>
      </c>
      <c r="B16" s="85">
        <v>8496.6</v>
      </c>
      <c r="C16" s="85">
        <v>9312.2999999999993</v>
      </c>
      <c r="D16" s="79">
        <f t="shared" ref="D16:D78" si="0">C16/B16*100</f>
        <v>109.6003107125203</v>
      </c>
      <c r="E16" s="85">
        <v>10308.700000000001</v>
      </c>
      <c r="F16" s="80">
        <f t="shared" ref="F16:F78" si="1">E16/C16*100</f>
        <v>110.69982711038091</v>
      </c>
    </row>
    <row r="17" spans="1:6" ht="33" customHeight="1">
      <c r="A17" s="7" t="s">
        <v>2</v>
      </c>
      <c r="B17" s="85">
        <v>4.2380000000000004</v>
      </c>
      <c r="C17" s="85">
        <v>4.3310000000000004</v>
      </c>
      <c r="D17" s="79">
        <f t="shared" si="0"/>
        <v>102.19443133553563</v>
      </c>
      <c r="E17" s="85">
        <v>4.3719999999999999</v>
      </c>
      <c r="F17" s="80">
        <f t="shared" si="1"/>
        <v>100.94666358808588</v>
      </c>
    </row>
    <row r="18" spans="1:6" ht="24.75" customHeight="1">
      <c r="A18" s="7" t="s">
        <v>3</v>
      </c>
      <c r="B18" s="85">
        <v>3.94</v>
      </c>
      <c r="C18" s="85">
        <v>4.0179999999999998</v>
      </c>
      <c r="D18" s="79">
        <f t="shared" si="0"/>
        <v>101.97969543147207</v>
      </c>
      <c r="E18" s="85">
        <v>4.0449999999999999</v>
      </c>
      <c r="F18" s="80">
        <f t="shared" si="1"/>
        <v>100.67197610751617</v>
      </c>
    </row>
    <row r="19" spans="1:6" ht="31.5">
      <c r="A19" s="8" t="s">
        <v>167</v>
      </c>
      <c r="B19" s="85">
        <v>17554.3</v>
      </c>
      <c r="C19" s="85">
        <v>19826.900000000001</v>
      </c>
      <c r="D19" s="79">
        <f t="shared" si="0"/>
        <v>112.94611576650738</v>
      </c>
      <c r="E19" s="85">
        <v>21709.030999999999</v>
      </c>
      <c r="F19" s="80">
        <f t="shared" si="1"/>
        <v>109.49281531656484</v>
      </c>
    </row>
    <row r="20" spans="1:6" ht="31.5">
      <c r="A20" s="9" t="s">
        <v>4</v>
      </c>
      <c r="B20" s="86">
        <v>9.1050000000000004</v>
      </c>
      <c r="C20" s="86">
        <v>9.1050000000000004</v>
      </c>
      <c r="D20" s="79">
        <f t="shared" si="0"/>
        <v>100</v>
      </c>
      <c r="E20" s="86">
        <v>9.18</v>
      </c>
      <c r="F20" s="80">
        <f t="shared" si="1"/>
        <v>100.82372322899505</v>
      </c>
    </row>
    <row r="21" spans="1:6" ht="31.5">
      <c r="A21" s="10" t="s">
        <v>168</v>
      </c>
      <c r="B21" s="86">
        <v>6108</v>
      </c>
      <c r="C21" s="86">
        <v>6215</v>
      </c>
      <c r="D21" s="79">
        <f t="shared" si="0"/>
        <v>101.75180091683038</v>
      </c>
      <c r="E21" s="86">
        <v>6340</v>
      </c>
      <c r="F21" s="80">
        <f t="shared" si="1"/>
        <v>102.01126307320997</v>
      </c>
    </row>
    <row r="22" spans="1:6" s="12" customFormat="1" ht="19.5" customHeight="1">
      <c r="A22" s="11" t="s">
        <v>100</v>
      </c>
      <c r="B22" s="102">
        <v>87</v>
      </c>
      <c r="C22" s="102">
        <v>63</v>
      </c>
      <c r="D22" s="93">
        <f t="shared" si="0"/>
        <v>72.41379310344827</v>
      </c>
      <c r="E22" s="102">
        <v>50</v>
      </c>
      <c r="F22" s="94">
        <f t="shared" si="1"/>
        <v>79.365079365079367</v>
      </c>
    </row>
    <row r="23" spans="1:6" s="12" customFormat="1" ht="47.25">
      <c r="A23" s="7" t="s">
        <v>5</v>
      </c>
      <c r="B23" s="102">
        <f>B22/4240*100</f>
        <v>2.0518867924528301</v>
      </c>
      <c r="C23" s="102">
        <f>C22/4330*100</f>
        <v>1.4549653579676673</v>
      </c>
      <c r="D23" s="93">
        <f t="shared" si="0"/>
        <v>70.90865652624035</v>
      </c>
      <c r="E23" s="102">
        <f>E22/4370*100</f>
        <v>1.1441647597254003</v>
      </c>
      <c r="F23" s="94">
        <f t="shared" si="1"/>
        <v>78.638625549380691</v>
      </c>
    </row>
    <row r="24" spans="1:6" ht="21" customHeight="1">
      <c r="A24" s="8" t="s">
        <v>169</v>
      </c>
      <c r="B24" s="87">
        <v>84.86</v>
      </c>
      <c r="C24" s="87">
        <v>105.102</v>
      </c>
      <c r="D24" s="79">
        <f t="shared" si="0"/>
        <v>123.85340560923875</v>
      </c>
      <c r="E24" s="87">
        <v>109.096</v>
      </c>
      <c r="F24" s="80">
        <f t="shared" si="1"/>
        <v>103.80011798062834</v>
      </c>
    </row>
    <row r="25" spans="1:6" ht="24" customHeight="1">
      <c r="A25" s="8" t="s">
        <v>170</v>
      </c>
      <c r="B25" s="87">
        <v>336.2</v>
      </c>
      <c r="C25" s="87">
        <v>380.2</v>
      </c>
      <c r="D25" s="79">
        <f t="shared" si="0"/>
        <v>113.0874479476502</v>
      </c>
      <c r="E25" s="87">
        <v>420.2</v>
      </c>
      <c r="F25" s="80">
        <f t="shared" si="1"/>
        <v>110.52077853761178</v>
      </c>
    </row>
    <row r="26" spans="1:6" ht="17.25" customHeight="1">
      <c r="A26" s="8"/>
      <c r="B26" s="87"/>
      <c r="C26" s="87"/>
      <c r="D26" s="79"/>
      <c r="E26" s="87"/>
      <c r="F26" s="80"/>
    </row>
    <row r="27" spans="1:6" ht="17.25" customHeight="1">
      <c r="A27" s="13" t="s">
        <v>118</v>
      </c>
      <c r="B27" s="87"/>
      <c r="C27" s="87"/>
      <c r="D27" s="79"/>
      <c r="E27" s="87"/>
      <c r="F27" s="80"/>
    </row>
    <row r="28" spans="1:6" ht="20.25" customHeight="1">
      <c r="A28" s="14" t="s">
        <v>171</v>
      </c>
      <c r="B28" s="87">
        <v>35.1</v>
      </c>
      <c r="C28" s="87">
        <v>36.200000000000003</v>
      </c>
      <c r="D28" s="79">
        <f t="shared" si="0"/>
        <v>103.13390313390313</v>
      </c>
      <c r="E28" s="87">
        <v>38.1</v>
      </c>
      <c r="F28" s="80">
        <f t="shared" si="1"/>
        <v>105.24861878453038</v>
      </c>
    </row>
    <row r="29" spans="1:6" ht="31.5" customHeight="1">
      <c r="A29" s="15" t="s">
        <v>172</v>
      </c>
      <c r="B29" s="87">
        <v>11.8</v>
      </c>
      <c r="C29" s="87">
        <v>12</v>
      </c>
      <c r="D29" s="79">
        <f t="shared" si="0"/>
        <v>101.69491525423729</v>
      </c>
      <c r="E29" s="87">
        <v>12.6</v>
      </c>
      <c r="F29" s="80">
        <f t="shared" si="1"/>
        <v>105</v>
      </c>
    </row>
    <row r="30" spans="1:6" ht="35.25" customHeight="1">
      <c r="A30" s="13" t="s">
        <v>6</v>
      </c>
      <c r="B30" s="87"/>
      <c r="C30" s="87"/>
      <c r="D30" s="79"/>
      <c r="E30" s="87"/>
      <c r="F30" s="80"/>
    </row>
    <row r="31" spans="1:6" ht="20.25" hidden="1" customHeight="1">
      <c r="A31" s="16" t="s">
        <v>102</v>
      </c>
      <c r="B31" s="87"/>
      <c r="C31" s="87"/>
      <c r="D31" s="79" t="e">
        <f t="shared" si="0"/>
        <v>#DIV/0!</v>
      </c>
      <c r="E31" s="87"/>
      <c r="F31" s="80" t="e">
        <f t="shared" si="1"/>
        <v>#DIV/0!</v>
      </c>
    </row>
    <row r="32" spans="1:6" ht="19.5" hidden="1" customHeight="1">
      <c r="A32" s="8" t="s">
        <v>103</v>
      </c>
      <c r="B32" s="87"/>
      <c r="C32" s="87"/>
      <c r="D32" s="79" t="e">
        <f t="shared" si="0"/>
        <v>#DIV/0!</v>
      </c>
      <c r="E32" s="87"/>
      <c r="F32" s="80" t="e">
        <f t="shared" si="1"/>
        <v>#DIV/0!</v>
      </c>
    </row>
    <row r="33" spans="1:256" ht="23.25" customHeight="1">
      <c r="A33" s="8" t="s">
        <v>104</v>
      </c>
      <c r="B33" s="87">
        <v>334.6</v>
      </c>
      <c r="C33" s="87">
        <v>341.2</v>
      </c>
      <c r="D33" s="79">
        <f t="shared" si="0"/>
        <v>101.97250448296474</v>
      </c>
      <c r="E33" s="87">
        <v>357.8</v>
      </c>
      <c r="F33" s="80">
        <f t="shared" si="1"/>
        <v>104.8651817116061</v>
      </c>
    </row>
    <row r="34" spans="1:256" ht="20.25" hidden="1" customHeight="1">
      <c r="A34" s="8" t="s">
        <v>105</v>
      </c>
      <c r="B34" s="87"/>
      <c r="C34" s="87"/>
      <c r="D34" s="79" t="e">
        <f t="shared" si="0"/>
        <v>#DIV/0!</v>
      </c>
      <c r="E34" s="87"/>
      <c r="F34" s="80" t="e">
        <f t="shared" si="1"/>
        <v>#DIV/0!</v>
      </c>
    </row>
    <row r="35" spans="1:256" ht="15" hidden="1" customHeight="1">
      <c r="A35" s="8" t="s">
        <v>106</v>
      </c>
      <c r="B35" s="87"/>
      <c r="C35" s="87"/>
      <c r="D35" s="79" t="e">
        <f t="shared" si="0"/>
        <v>#DIV/0!</v>
      </c>
      <c r="E35" s="87"/>
      <c r="F35" s="80" t="e">
        <f t="shared" si="1"/>
        <v>#DIV/0!</v>
      </c>
    </row>
    <row r="36" spans="1:256" ht="25.5" hidden="1" customHeight="1">
      <c r="A36" s="8" t="s">
        <v>107</v>
      </c>
      <c r="B36" s="87"/>
      <c r="C36" s="87"/>
      <c r="D36" s="79" t="e">
        <f t="shared" si="0"/>
        <v>#DIV/0!</v>
      </c>
      <c r="E36" s="87"/>
      <c r="F36" s="80" t="e">
        <f t="shared" si="1"/>
        <v>#DIV/0!</v>
      </c>
    </row>
    <row r="37" spans="1:256" ht="19.5" hidden="1" customHeight="1">
      <c r="A37" s="8" t="s">
        <v>108</v>
      </c>
      <c r="B37" s="87"/>
      <c r="C37" s="87"/>
      <c r="D37" s="79" t="e">
        <f t="shared" si="0"/>
        <v>#DIV/0!</v>
      </c>
      <c r="E37" s="87"/>
      <c r="F37" s="80" t="e">
        <f t="shared" si="1"/>
        <v>#DIV/0!</v>
      </c>
    </row>
    <row r="38" spans="1:256" ht="20.25" customHeight="1">
      <c r="A38" s="16" t="s">
        <v>109</v>
      </c>
      <c r="B38" s="87">
        <v>36.200000000000003</v>
      </c>
      <c r="C38" s="87">
        <v>7.2</v>
      </c>
      <c r="D38" s="79">
        <f t="shared" si="0"/>
        <v>19.88950276243094</v>
      </c>
      <c r="E38" s="87">
        <v>7.2</v>
      </c>
      <c r="F38" s="80">
        <f t="shared" si="1"/>
        <v>100</v>
      </c>
    </row>
    <row r="39" spans="1:256" ht="2.25" customHeight="1">
      <c r="A39" s="8" t="s">
        <v>110</v>
      </c>
      <c r="B39" s="87"/>
      <c r="C39" s="87"/>
      <c r="D39" s="79" t="e">
        <f t="shared" si="0"/>
        <v>#DIV/0!</v>
      </c>
      <c r="E39" s="87"/>
      <c r="F39" s="80" t="e">
        <f t="shared" si="1"/>
        <v>#DIV/0!</v>
      </c>
    </row>
    <row r="40" spans="1:256" ht="21" hidden="1" customHeight="1">
      <c r="A40" s="8" t="s">
        <v>111</v>
      </c>
      <c r="B40" s="87"/>
      <c r="C40" s="87"/>
      <c r="D40" s="79" t="e">
        <f t="shared" si="0"/>
        <v>#DIV/0!</v>
      </c>
      <c r="E40" s="87"/>
      <c r="F40" s="80" t="e">
        <f t="shared" si="1"/>
        <v>#DIV/0!</v>
      </c>
    </row>
    <row r="41" spans="1:256" ht="19.5" hidden="1" customHeight="1">
      <c r="A41" s="8" t="s">
        <v>101</v>
      </c>
      <c r="B41" s="87"/>
      <c r="C41" s="87"/>
      <c r="D41" s="79" t="e">
        <f t="shared" si="0"/>
        <v>#DIV/0!</v>
      </c>
      <c r="E41" s="87"/>
      <c r="F41" s="80" t="e">
        <f t="shared" si="1"/>
        <v>#DIV/0!</v>
      </c>
    </row>
    <row r="42" spans="1:256" ht="19.5" hidden="1" customHeight="1">
      <c r="A42" s="8" t="s">
        <v>112</v>
      </c>
      <c r="B42" s="87"/>
      <c r="C42" s="87"/>
      <c r="D42" s="79" t="e">
        <f t="shared" si="0"/>
        <v>#DIV/0!</v>
      </c>
      <c r="E42" s="87"/>
      <c r="F42" s="80" t="e">
        <f t="shared" si="1"/>
        <v>#DIV/0!</v>
      </c>
    </row>
    <row r="43" spans="1:256" ht="19.5" customHeight="1">
      <c r="A43" s="8" t="s">
        <v>113</v>
      </c>
      <c r="B43" s="87">
        <v>103.5</v>
      </c>
      <c r="C43" s="87">
        <v>103.6</v>
      </c>
      <c r="D43" s="79">
        <f t="shared" si="0"/>
        <v>100.09661835748791</v>
      </c>
      <c r="E43" s="87">
        <v>103.8</v>
      </c>
      <c r="F43" s="80">
        <f t="shared" si="1"/>
        <v>100.1930501930502</v>
      </c>
    </row>
    <row r="44" spans="1:256" ht="17.25" hidden="1" customHeight="1">
      <c r="A44" s="8" t="s">
        <v>189</v>
      </c>
      <c r="B44" s="87"/>
      <c r="C44" s="87"/>
      <c r="D44" s="79" t="e">
        <f t="shared" si="0"/>
        <v>#DIV/0!</v>
      </c>
      <c r="E44" s="87"/>
      <c r="F44" s="80" t="e">
        <f t="shared" si="1"/>
        <v>#DIV/0!</v>
      </c>
    </row>
    <row r="45" spans="1:256" ht="18.75" hidden="1" customHeight="1">
      <c r="A45" s="8" t="s">
        <v>114</v>
      </c>
      <c r="B45" s="87"/>
      <c r="C45" s="87"/>
      <c r="D45" s="79" t="e">
        <f t="shared" si="0"/>
        <v>#DIV/0!</v>
      </c>
      <c r="E45" s="87"/>
      <c r="F45" s="80" t="e">
        <f t="shared" si="1"/>
        <v>#DIV/0!</v>
      </c>
    </row>
    <row r="46" spans="1:256" ht="18" hidden="1" customHeight="1">
      <c r="A46" s="8" t="s">
        <v>7</v>
      </c>
      <c r="B46" s="87"/>
      <c r="C46" s="87"/>
      <c r="D46" s="79" t="e">
        <f t="shared" si="0"/>
        <v>#DIV/0!</v>
      </c>
      <c r="E46" s="87"/>
      <c r="F46" s="80" t="e">
        <f t="shared" si="1"/>
        <v>#DIV/0!</v>
      </c>
    </row>
    <row r="47" spans="1:256" ht="26.25" hidden="1" customHeight="1">
      <c r="A47" s="8" t="s">
        <v>190</v>
      </c>
      <c r="B47" s="87"/>
      <c r="C47" s="87"/>
      <c r="D47" s="79" t="e">
        <f t="shared" si="0"/>
        <v>#DIV/0!</v>
      </c>
      <c r="E47" s="87"/>
      <c r="F47" s="80" t="e">
        <f t="shared" si="1"/>
        <v>#DIV/0!</v>
      </c>
    </row>
    <row r="48" spans="1:256" ht="21.75" hidden="1" customHeight="1">
      <c r="A48" s="8" t="s">
        <v>8</v>
      </c>
      <c r="B48" s="87"/>
      <c r="C48" s="87"/>
      <c r="D48" s="79" t="e">
        <f t="shared" si="0"/>
        <v>#DIV/0!</v>
      </c>
      <c r="E48" s="87"/>
      <c r="F48" s="80" t="e">
        <f t="shared" si="1"/>
        <v>#DIV/0!</v>
      </c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</row>
    <row r="49" spans="1:256" ht="23.25" hidden="1" customHeight="1">
      <c r="A49" s="8" t="s">
        <v>191</v>
      </c>
      <c r="B49" s="87"/>
      <c r="C49" s="87"/>
      <c r="D49" s="79" t="e">
        <f t="shared" si="0"/>
        <v>#DIV/0!</v>
      </c>
      <c r="E49" s="87"/>
      <c r="F49" s="80" t="e">
        <f t="shared" si="1"/>
        <v>#DIV/0!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</row>
    <row r="50" spans="1:256" ht="15.75" hidden="1" customHeight="1">
      <c r="A50" s="8" t="s">
        <v>115</v>
      </c>
      <c r="B50" s="87"/>
      <c r="C50" s="87"/>
      <c r="D50" s="79" t="e">
        <f t="shared" si="0"/>
        <v>#DIV/0!</v>
      </c>
      <c r="E50" s="87"/>
      <c r="F50" s="80" t="e">
        <f t="shared" si="1"/>
        <v>#DIV/0!</v>
      </c>
    </row>
    <row r="51" spans="1:256" ht="24.75" hidden="1" customHeight="1">
      <c r="A51" s="8" t="s">
        <v>163</v>
      </c>
      <c r="B51" s="87"/>
      <c r="C51" s="87"/>
      <c r="D51" s="79" t="e">
        <f t="shared" si="0"/>
        <v>#DIV/0!</v>
      </c>
      <c r="E51" s="87"/>
      <c r="F51" s="80" t="e">
        <f t="shared" si="1"/>
        <v>#DIV/0!</v>
      </c>
    </row>
    <row r="52" spans="1:256" ht="19.5" hidden="1" customHeight="1">
      <c r="A52" s="8" t="s">
        <v>192</v>
      </c>
      <c r="B52" s="87"/>
      <c r="C52" s="87"/>
      <c r="D52" s="79" t="e">
        <f t="shared" si="0"/>
        <v>#DIV/0!</v>
      </c>
      <c r="E52" s="87"/>
      <c r="F52" s="80" t="e">
        <f t="shared" si="1"/>
        <v>#DIV/0!</v>
      </c>
    </row>
    <row r="53" spans="1:256" ht="22.5" hidden="1" customHeight="1">
      <c r="A53" s="8" t="s">
        <v>117</v>
      </c>
      <c r="B53" s="87"/>
      <c r="C53" s="87"/>
      <c r="D53" s="79" t="e">
        <f t="shared" si="0"/>
        <v>#DIV/0!</v>
      </c>
      <c r="E53" s="87"/>
      <c r="F53" s="80" t="e">
        <f t="shared" si="1"/>
        <v>#DIV/0!</v>
      </c>
    </row>
    <row r="54" spans="1:256" ht="36.75" hidden="1" customHeight="1">
      <c r="A54" s="8" t="s">
        <v>116</v>
      </c>
      <c r="B54" s="87"/>
      <c r="C54" s="87"/>
      <c r="D54" s="79" t="e">
        <f t="shared" si="0"/>
        <v>#DIV/0!</v>
      </c>
      <c r="E54" s="87"/>
      <c r="F54" s="80" t="e">
        <f t="shared" si="1"/>
        <v>#DIV/0!</v>
      </c>
    </row>
    <row r="55" spans="1:256" ht="33.75" customHeight="1">
      <c r="A55" s="8" t="s">
        <v>9</v>
      </c>
      <c r="B55" s="87">
        <v>0.5</v>
      </c>
      <c r="C55" s="87">
        <v>0</v>
      </c>
      <c r="D55" s="79">
        <f t="shared" si="0"/>
        <v>0</v>
      </c>
      <c r="E55" s="87">
        <v>0</v>
      </c>
      <c r="F55" s="80" t="e">
        <f t="shared" si="1"/>
        <v>#DIV/0!</v>
      </c>
      <c r="G55" s="17"/>
    </row>
    <row r="56" spans="1:256" ht="27.75" hidden="1" customHeight="1">
      <c r="A56" s="8" t="s">
        <v>193</v>
      </c>
      <c r="B56" s="87"/>
      <c r="C56" s="87"/>
      <c r="D56" s="79" t="e">
        <f t="shared" si="0"/>
        <v>#DIV/0!</v>
      </c>
      <c r="E56" s="87"/>
      <c r="F56" s="80" t="e">
        <f t="shared" si="1"/>
        <v>#DIV/0!</v>
      </c>
    </row>
    <row r="57" spans="1:256" ht="18" hidden="1" customHeight="1">
      <c r="A57" s="8"/>
      <c r="B57" s="87"/>
      <c r="C57" s="87"/>
      <c r="D57" s="79" t="e">
        <f t="shared" si="0"/>
        <v>#DIV/0!</v>
      </c>
      <c r="E57" s="87"/>
      <c r="F57" s="80" t="e">
        <f t="shared" si="1"/>
        <v>#DIV/0!</v>
      </c>
    </row>
    <row r="58" spans="1:256" ht="17.25" customHeight="1">
      <c r="A58" s="13" t="s">
        <v>119</v>
      </c>
      <c r="B58" s="87"/>
      <c r="C58" s="87"/>
      <c r="D58" s="79"/>
      <c r="E58" s="87"/>
      <c r="F58" s="80"/>
    </row>
    <row r="59" spans="1:256" s="12" customFormat="1" ht="31.5">
      <c r="A59" s="16" t="s">
        <v>162</v>
      </c>
      <c r="B59" s="88">
        <v>955.1</v>
      </c>
      <c r="C59" s="88">
        <v>981.3</v>
      </c>
      <c r="D59" s="79">
        <f t="shared" si="0"/>
        <v>102.74316825463301</v>
      </c>
      <c r="E59" s="88">
        <v>994.9</v>
      </c>
      <c r="F59" s="80">
        <f t="shared" si="1"/>
        <v>101.38591664119025</v>
      </c>
    </row>
    <row r="60" spans="1:256" s="12" customFormat="1" ht="26.25" customHeight="1">
      <c r="A60" s="18" t="s">
        <v>10</v>
      </c>
      <c r="B60" s="88">
        <v>712</v>
      </c>
      <c r="C60" s="88">
        <v>725.8</v>
      </c>
      <c r="D60" s="79">
        <f t="shared" si="0"/>
        <v>101.93820224719101</v>
      </c>
      <c r="E60" s="88">
        <v>725.8</v>
      </c>
      <c r="F60" s="80">
        <f t="shared" si="1"/>
        <v>100</v>
      </c>
    </row>
    <row r="61" spans="1:256" s="12" customFormat="1" ht="36" customHeight="1">
      <c r="A61" s="18" t="s">
        <v>11</v>
      </c>
      <c r="B61" s="88">
        <v>100</v>
      </c>
      <c r="C61" s="88">
        <v>110.2</v>
      </c>
      <c r="D61" s="79">
        <f t="shared" si="0"/>
        <v>110.2</v>
      </c>
      <c r="E61" s="88">
        <v>115.9</v>
      </c>
      <c r="F61" s="80">
        <f t="shared" si="1"/>
        <v>105.17241379310344</v>
      </c>
    </row>
    <row r="62" spans="1:256" s="12" customFormat="1" ht="29.25" customHeight="1">
      <c r="A62" s="18" t="s">
        <v>12</v>
      </c>
      <c r="B62" s="88">
        <v>143.1</v>
      </c>
      <c r="C62" s="88">
        <v>145.30000000000001</v>
      </c>
      <c r="D62" s="79">
        <f t="shared" si="0"/>
        <v>101.53738644304684</v>
      </c>
      <c r="E62" s="88">
        <v>153.19999999999999</v>
      </c>
      <c r="F62" s="80">
        <f t="shared" si="1"/>
        <v>105.43702684101856</v>
      </c>
    </row>
    <row r="63" spans="1:256" ht="31.5">
      <c r="A63" s="13" t="s">
        <v>13</v>
      </c>
      <c r="B63" s="87"/>
      <c r="C63" s="87"/>
      <c r="D63" s="79"/>
      <c r="E63" s="87"/>
      <c r="F63" s="80"/>
    </row>
    <row r="64" spans="1:256" s="12" customFormat="1" ht="33" customHeight="1">
      <c r="A64" s="8" t="s">
        <v>161</v>
      </c>
      <c r="B64" s="88">
        <v>21</v>
      </c>
      <c r="C64" s="88">
        <v>25</v>
      </c>
      <c r="D64" s="79">
        <f t="shared" si="0"/>
        <v>119.04761904761905</v>
      </c>
      <c r="E64" s="88">
        <v>26.7</v>
      </c>
      <c r="F64" s="80">
        <f t="shared" si="1"/>
        <v>106.80000000000001</v>
      </c>
    </row>
    <row r="65" spans="1:6" ht="15.75" customHeight="1">
      <c r="A65" s="8" t="s">
        <v>14</v>
      </c>
      <c r="B65" s="87">
        <v>0.7</v>
      </c>
      <c r="C65" s="87">
        <v>0.7</v>
      </c>
      <c r="D65" s="79">
        <f t="shared" si="0"/>
        <v>100</v>
      </c>
      <c r="E65" s="87">
        <v>0.75</v>
      </c>
      <c r="F65" s="80">
        <f t="shared" si="1"/>
        <v>107.14285714285714</v>
      </c>
    </row>
    <row r="66" spans="1:6" ht="16.5" customHeight="1">
      <c r="A66" s="8" t="s">
        <v>15</v>
      </c>
      <c r="B66" s="87">
        <v>7</v>
      </c>
      <c r="C66" s="87">
        <v>4</v>
      </c>
      <c r="D66" s="79">
        <f t="shared" si="0"/>
        <v>57.142857142857139</v>
      </c>
      <c r="E66" s="87">
        <v>4.5</v>
      </c>
      <c r="F66" s="80">
        <f t="shared" si="1"/>
        <v>112.5</v>
      </c>
    </row>
    <row r="67" spans="1:6" s="12" customFormat="1" ht="15" customHeight="1">
      <c r="A67" s="8" t="s">
        <v>16</v>
      </c>
      <c r="B67" s="88">
        <v>3.5</v>
      </c>
      <c r="C67" s="88">
        <v>3.5</v>
      </c>
      <c r="D67" s="79">
        <f t="shared" si="0"/>
        <v>100</v>
      </c>
      <c r="E67" s="88">
        <v>3.6</v>
      </c>
      <c r="F67" s="80">
        <f t="shared" si="1"/>
        <v>102.85714285714288</v>
      </c>
    </row>
    <row r="68" spans="1:6">
      <c r="A68" s="8" t="s">
        <v>17</v>
      </c>
      <c r="B68" s="87">
        <v>3.7</v>
      </c>
      <c r="C68" s="87">
        <v>2.9</v>
      </c>
      <c r="D68" s="79">
        <f t="shared" si="0"/>
        <v>78.378378378378372</v>
      </c>
      <c r="E68" s="87">
        <v>3.1150000000000002</v>
      </c>
      <c r="F68" s="80">
        <f t="shared" si="1"/>
        <v>107.4137931034483</v>
      </c>
    </row>
    <row r="69" spans="1:6" ht="15.75" customHeight="1">
      <c r="A69" s="18" t="s">
        <v>10</v>
      </c>
      <c r="B69" s="87">
        <v>1.8</v>
      </c>
      <c r="C69" s="87">
        <v>1</v>
      </c>
      <c r="D69" s="79">
        <f t="shared" si="0"/>
        <v>55.555555555555557</v>
      </c>
      <c r="E69" s="87">
        <v>1.2</v>
      </c>
      <c r="F69" s="80">
        <f t="shared" si="1"/>
        <v>120</v>
      </c>
    </row>
    <row r="70" spans="1:6" ht="29.25" customHeight="1">
      <c r="A70" s="18" t="s">
        <v>11</v>
      </c>
      <c r="B70" s="87">
        <v>0.05</v>
      </c>
      <c r="C70" s="87">
        <v>0.05</v>
      </c>
      <c r="D70" s="79">
        <f t="shared" si="0"/>
        <v>100</v>
      </c>
      <c r="E70" s="87">
        <v>5.5E-2</v>
      </c>
      <c r="F70" s="80">
        <f t="shared" si="1"/>
        <v>109.99999999999999</v>
      </c>
    </row>
    <row r="71" spans="1:6" ht="15.75" customHeight="1">
      <c r="A71" s="18" t="s">
        <v>18</v>
      </c>
      <c r="B71" s="87">
        <v>1.85</v>
      </c>
      <c r="C71" s="87">
        <v>1.85</v>
      </c>
      <c r="D71" s="79">
        <f t="shared" si="0"/>
        <v>100</v>
      </c>
      <c r="E71" s="87">
        <v>1.86</v>
      </c>
      <c r="F71" s="80">
        <f t="shared" si="1"/>
        <v>100.54054054054053</v>
      </c>
    </row>
    <row r="72" spans="1:6" ht="15.75" customHeight="1">
      <c r="A72" s="8" t="s">
        <v>19</v>
      </c>
      <c r="B72" s="87">
        <v>4.0739999999999998</v>
      </c>
      <c r="C72" s="87">
        <v>4.7</v>
      </c>
      <c r="D72" s="79">
        <f t="shared" si="0"/>
        <v>115.36573392243497</v>
      </c>
      <c r="E72" s="87">
        <v>3.28</v>
      </c>
      <c r="F72" s="80">
        <f t="shared" si="1"/>
        <v>69.78723404255318</v>
      </c>
    </row>
    <row r="73" spans="1:6" ht="15" customHeight="1">
      <c r="A73" s="18" t="s">
        <v>10</v>
      </c>
      <c r="B73" s="87">
        <v>1.1000000000000001</v>
      </c>
      <c r="C73" s="87">
        <v>1.6</v>
      </c>
      <c r="D73" s="79">
        <f t="shared" si="0"/>
        <v>145.45454545454547</v>
      </c>
      <c r="E73" s="87">
        <v>0</v>
      </c>
      <c r="F73" s="80">
        <f t="shared" si="1"/>
        <v>0</v>
      </c>
    </row>
    <row r="74" spans="1:6" s="12" customFormat="1" ht="31.5">
      <c r="A74" s="18" t="s">
        <v>11</v>
      </c>
      <c r="B74" s="88">
        <v>0.28399999999999997</v>
      </c>
      <c r="C74" s="88">
        <v>0.4</v>
      </c>
      <c r="D74" s="79">
        <f t="shared" si="0"/>
        <v>140.84507042253523</v>
      </c>
      <c r="E74" s="88">
        <v>0.56000000000000005</v>
      </c>
      <c r="F74" s="80">
        <f t="shared" si="1"/>
        <v>140</v>
      </c>
    </row>
    <row r="75" spans="1:6" ht="15.75" customHeight="1">
      <c r="A75" s="18" t="s">
        <v>18</v>
      </c>
      <c r="B75" s="87">
        <v>2.69</v>
      </c>
      <c r="C75" s="87">
        <v>2.7</v>
      </c>
      <c r="D75" s="79">
        <f t="shared" si="0"/>
        <v>100.37174721189592</v>
      </c>
      <c r="E75" s="87">
        <v>2.72</v>
      </c>
      <c r="F75" s="80">
        <f t="shared" si="1"/>
        <v>100.74074074074073</v>
      </c>
    </row>
    <row r="76" spans="1:6" ht="16.5" customHeight="1">
      <c r="A76" s="16" t="s">
        <v>20</v>
      </c>
      <c r="B76" s="87">
        <v>11.38</v>
      </c>
      <c r="C76" s="87">
        <v>10.47</v>
      </c>
      <c r="D76" s="79">
        <f t="shared" si="0"/>
        <v>92.003514938488578</v>
      </c>
      <c r="E76" s="87">
        <v>10.88</v>
      </c>
      <c r="F76" s="80">
        <f t="shared" si="1"/>
        <v>103.91595033428844</v>
      </c>
    </row>
    <row r="77" spans="1:6" ht="14.25" customHeight="1">
      <c r="A77" s="18" t="s">
        <v>10</v>
      </c>
      <c r="B77" s="87">
        <v>11.1</v>
      </c>
      <c r="C77" s="87">
        <v>10.199999999999999</v>
      </c>
      <c r="D77" s="79">
        <f t="shared" si="0"/>
        <v>91.891891891891888</v>
      </c>
      <c r="E77" s="87">
        <v>10.6</v>
      </c>
      <c r="F77" s="80">
        <f t="shared" si="1"/>
        <v>103.92156862745099</v>
      </c>
    </row>
    <row r="78" spans="1:6" ht="30.75" customHeight="1">
      <c r="A78" s="18" t="s">
        <v>11</v>
      </c>
      <c r="B78" s="87">
        <v>0.04</v>
      </c>
      <c r="C78" s="87">
        <v>0.06</v>
      </c>
      <c r="D78" s="79">
        <f t="shared" si="0"/>
        <v>150</v>
      </c>
      <c r="E78" s="87">
        <v>7.0000000000000007E-2</v>
      </c>
      <c r="F78" s="80">
        <f t="shared" si="1"/>
        <v>116.66666666666667</v>
      </c>
    </row>
    <row r="79" spans="1:6">
      <c r="A79" s="18" t="s">
        <v>18</v>
      </c>
      <c r="B79" s="87">
        <v>0.24</v>
      </c>
      <c r="C79" s="87">
        <v>0.21</v>
      </c>
      <c r="D79" s="79">
        <f t="shared" ref="D79:D141" si="2">C79/B79*100</f>
        <v>87.5</v>
      </c>
      <c r="E79" s="87">
        <v>0.21</v>
      </c>
      <c r="F79" s="80">
        <f t="shared" ref="F79:F141" si="3">E79/C79*100</f>
        <v>100</v>
      </c>
    </row>
    <row r="80" spans="1:6">
      <c r="A80" s="19" t="s">
        <v>120</v>
      </c>
      <c r="B80" s="87">
        <v>9.4999999999999998E-3</v>
      </c>
      <c r="C80" s="87">
        <v>9.5999999999999992E-3</v>
      </c>
      <c r="D80" s="79">
        <f t="shared" si="2"/>
        <v>101.05263157894737</v>
      </c>
      <c r="E80" s="87">
        <v>9.5999999999999992E-3</v>
      </c>
      <c r="F80" s="80">
        <f t="shared" si="3"/>
        <v>100</v>
      </c>
    </row>
    <row r="81" spans="1:6" hidden="1">
      <c r="A81" s="20" t="s">
        <v>121</v>
      </c>
      <c r="B81" s="87"/>
      <c r="C81" s="87"/>
      <c r="D81" s="79" t="e">
        <f t="shared" si="2"/>
        <v>#DIV/0!</v>
      </c>
      <c r="E81" s="87"/>
      <c r="F81" s="80" t="e">
        <f t="shared" si="3"/>
        <v>#DIV/0!</v>
      </c>
    </row>
    <row r="82" spans="1:6" ht="31.5" hidden="1">
      <c r="A82" s="20" t="s">
        <v>122</v>
      </c>
      <c r="B82" s="87"/>
      <c r="C82" s="87"/>
      <c r="D82" s="79" t="e">
        <f t="shared" si="2"/>
        <v>#DIV/0!</v>
      </c>
      <c r="E82" s="87"/>
      <c r="F82" s="80" t="e">
        <f t="shared" si="3"/>
        <v>#DIV/0!</v>
      </c>
    </row>
    <row r="83" spans="1:6">
      <c r="A83" s="20" t="s">
        <v>18</v>
      </c>
      <c r="B83" s="87">
        <v>9.4999999999999998E-3</v>
      </c>
      <c r="C83" s="87">
        <v>9.5999999999999992E-3</v>
      </c>
      <c r="D83" s="79">
        <f t="shared" si="2"/>
        <v>101.05263157894737</v>
      </c>
      <c r="E83" s="87">
        <v>9.5999999999999992E-3</v>
      </c>
      <c r="F83" s="80">
        <f t="shared" si="3"/>
        <v>100</v>
      </c>
    </row>
    <row r="84" spans="1:6" s="12" customFormat="1">
      <c r="A84" s="8" t="s">
        <v>21</v>
      </c>
      <c r="B84" s="88">
        <v>1.19</v>
      </c>
      <c r="C84" s="88">
        <v>0.57799999999999996</v>
      </c>
      <c r="D84" s="79">
        <f t="shared" si="2"/>
        <v>48.571428571428569</v>
      </c>
      <c r="E84" s="88">
        <v>0.625</v>
      </c>
      <c r="F84" s="80">
        <f t="shared" si="3"/>
        <v>108.13148788927336</v>
      </c>
    </row>
    <row r="85" spans="1:6" s="12" customFormat="1" ht="15" customHeight="1">
      <c r="A85" s="18" t="s">
        <v>10</v>
      </c>
      <c r="B85" s="88">
        <v>0.6</v>
      </c>
      <c r="C85" s="88">
        <v>0.1</v>
      </c>
      <c r="D85" s="79">
        <f t="shared" si="2"/>
        <v>16.666666666666668</v>
      </c>
      <c r="E85" s="88">
        <v>0.09</v>
      </c>
      <c r="F85" s="80">
        <f t="shared" si="3"/>
        <v>89.999999999999986</v>
      </c>
    </row>
    <row r="86" spans="1:6" s="12" customFormat="1" ht="30" customHeight="1">
      <c r="A86" s="18" t="s">
        <v>11</v>
      </c>
      <c r="B86" s="88">
        <v>0.03</v>
      </c>
      <c r="C86" s="88">
        <v>8.0000000000000002E-3</v>
      </c>
      <c r="D86" s="79">
        <f t="shared" si="2"/>
        <v>26.666666666666668</v>
      </c>
      <c r="E86" s="88">
        <v>1.4999999999999999E-2</v>
      </c>
      <c r="F86" s="80">
        <f t="shared" si="3"/>
        <v>187.5</v>
      </c>
    </row>
    <row r="87" spans="1:6" s="12" customFormat="1">
      <c r="A87" s="18" t="s">
        <v>18</v>
      </c>
      <c r="B87" s="88">
        <v>0.56000000000000005</v>
      </c>
      <c r="C87" s="88">
        <v>0.47</v>
      </c>
      <c r="D87" s="79">
        <f t="shared" si="2"/>
        <v>83.928571428571416</v>
      </c>
      <c r="E87" s="88">
        <v>0.52</v>
      </c>
      <c r="F87" s="80">
        <f t="shared" si="3"/>
        <v>110.63829787234043</v>
      </c>
    </row>
    <row r="88" spans="1:6" s="12" customFormat="1">
      <c r="A88" s="8" t="s">
        <v>22</v>
      </c>
      <c r="B88" s="88">
        <v>3.04</v>
      </c>
      <c r="C88" s="88">
        <v>2.8580000000000001</v>
      </c>
      <c r="D88" s="79">
        <f t="shared" si="2"/>
        <v>94.01315789473685</v>
      </c>
      <c r="E88" s="88">
        <v>3.17</v>
      </c>
      <c r="F88" s="80">
        <f t="shared" si="3"/>
        <v>110.91672498250524</v>
      </c>
    </row>
    <row r="89" spans="1:6" s="12" customFormat="1" ht="15.75" customHeight="1">
      <c r="A89" s="18" t="s">
        <v>10</v>
      </c>
      <c r="B89" s="88">
        <v>2.4</v>
      </c>
      <c r="C89" s="88">
        <v>2.1</v>
      </c>
      <c r="D89" s="79">
        <f t="shared" si="2"/>
        <v>87.500000000000014</v>
      </c>
      <c r="E89" s="88">
        <v>2.4</v>
      </c>
      <c r="F89" s="80">
        <f t="shared" si="3"/>
        <v>114.28571428571428</v>
      </c>
    </row>
    <row r="90" spans="1:6" s="12" customFormat="1" ht="30.75" customHeight="1">
      <c r="A90" s="18" t="s">
        <v>11</v>
      </c>
      <c r="B90" s="88">
        <v>0.05</v>
      </c>
      <c r="C90" s="88">
        <v>0.06</v>
      </c>
      <c r="D90" s="79">
        <f t="shared" si="2"/>
        <v>120</v>
      </c>
      <c r="E90" s="88">
        <v>0.06</v>
      </c>
      <c r="F90" s="80">
        <f t="shared" si="3"/>
        <v>100</v>
      </c>
    </row>
    <row r="91" spans="1:6" s="12" customFormat="1" ht="16.5" customHeight="1">
      <c r="A91" s="18" t="s">
        <v>18</v>
      </c>
      <c r="B91" s="88">
        <v>0.59</v>
      </c>
      <c r="C91" s="88">
        <v>0.69799999999999995</v>
      </c>
      <c r="D91" s="79">
        <f t="shared" si="2"/>
        <v>118.30508474576271</v>
      </c>
      <c r="E91" s="88">
        <v>0.71</v>
      </c>
      <c r="F91" s="80">
        <f t="shared" si="3"/>
        <v>101.71919770773638</v>
      </c>
    </row>
    <row r="92" spans="1:6" s="12" customFormat="1" ht="18" customHeight="1">
      <c r="A92" s="8" t="s">
        <v>188</v>
      </c>
      <c r="B92" s="88">
        <v>2.91</v>
      </c>
      <c r="C92" s="88">
        <v>2.93</v>
      </c>
      <c r="D92" s="79">
        <f t="shared" si="2"/>
        <v>100.6872852233677</v>
      </c>
      <c r="E92" s="88">
        <v>2.95</v>
      </c>
      <c r="F92" s="80">
        <f t="shared" si="3"/>
        <v>100.6825938566553</v>
      </c>
    </row>
    <row r="93" spans="1:6" s="12" customFormat="1" ht="15" hidden="1" customHeight="1">
      <c r="A93" s="18" t="s">
        <v>10</v>
      </c>
      <c r="B93" s="88"/>
      <c r="C93" s="88"/>
      <c r="D93" s="79" t="e">
        <f t="shared" si="2"/>
        <v>#DIV/0!</v>
      </c>
      <c r="E93" s="88"/>
      <c r="F93" s="80" t="e">
        <f t="shared" si="3"/>
        <v>#DIV/0!</v>
      </c>
    </row>
    <row r="94" spans="1:6" s="12" customFormat="1" ht="31.5" hidden="1">
      <c r="A94" s="18" t="s">
        <v>11</v>
      </c>
      <c r="B94" s="88"/>
      <c r="C94" s="88"/>
      <c r="D94" s="79" t="e">
        <f t="shared" si="2"/>
        <v>#DIV/0!</v>
      </c>
      <c r="E94" s="88"/>
      <c r="F94" s="80" t="e">
        <f t="shared" si="3"/>
        <v>#DIV/0!</v>
      </c>
    </row>
    <row r="95" spans="1:6" s="12" customFormat="1" ht="14.25" customHeight="1">
      <c r="A95" s="18" t="s">
        <v>18</v>
      </c>
      <c r="B95" s="88">
        <v>2.9</v>
      </c>
      <c r="C95" s="88">
        <v>2.92</v>
      </c>
      <c r="D95" s="79">
        <f t="shared" si="2"/>
        <v>100.68965517241379</v>
      </c>
      <c r="E95" s="88">
        <v>2.94</v>
      </c>
      <c r="F95" s="80">
        <f t="shared" si="3"/>
        <v>100.68493150684932</v>
      </c>
    </row>
    <row r="96" spans="1:6" s="12" customFormat="1" ht="31.5">
      <c r="A96" s="16" t="s">
        <v>173</v>
      </c>
      <c r="B96" s="88">
        <v>13.1</v>
      </c>
      <c r="C96" s="88">
        <v>13.5</v>
      </c>
      <c r="D96" s="93">
        <f t="shared" si="2"/>
        <v>103.05343511450383</v>
      </c>
      <c r="E96" s="88">
        <v>15.1</v>
      </c>
      <c r="F96" s="94">
        <f t="shared" si="3"/>
        <v>111.85185185185185</v>
      </c>
    </row>
    <row r="97" spans="1:6" s="12" customFormat="1" ht="14.25" customHeight="1">
      <c r="A97" s="18" t="s">
        <v>10</v>
      </c>
      <c r="B97" s="88">
        <v>5.4</v>
      </c>
      <c r="C97" s="88">
        <v>5.5</v>
      </c>
      <c r="D97" s="93">
        <f t="shared" si="2"/>
        <v>101.85185185185183</v>
      </c>
      <c r="E97" s="88">
        <v>6</v>
      </c>
      <c r="F97" s="94">
        <f t="shared" si="3"/>
        <v>109.09090909090908</v>
      </c>
    </row>
    <row r="98" spans="1:6" s="12" customFormat="1" ht="39" customHeight="1">
      <c r="A98" s="18" t="s">
        <v>11</v>
      </c>
      <c r="B98" s="88">
        <v>7.7</v>
      </c>
      <c r="C98" s="88">
        <v>8</v>
      </c>
      <c r="D98" s="93">
        <f t="shared" si="2"/>
        <v>103.89610389610388</v>
      </c>
      <c r="E98" s="88">
        <v>9.1</v>
      </c>
      <c r="F98" s="94">
        <f t="shared" si="3"/>
        <v>113.75</v>
      </c>
    </row>
    <row r="99" spans="1:6" ht="2.25" customHeight="1">
      <c r="A99" s="18" t="s">
        <v>18</v>
      </c>
      <c r="B99" s="87"/>
      <c r="C99" s="87"/>
      <c r="D99" s="79"/>
      <c r="E99" s="87"/>
      <c r="F99" s="80"/>
    </row>
    <row r="100" spans="1:6" s="12" customFormat="1" ht="31.5" customHeight="1">
      <c r="A100" s="13" t="s">
        <v>123</v>
      </c>
      <c r="B100" s="88"/>
      <c r="C100" s="88"/>
      <c r="D100" s="79"/>
      <c r="E100" s="88"/>
      <c r="F100" s="80"/>
    </row>
    <row r="101" spans="1:6" s="12" customFormat="1">
      <c r="A101" s="8" t="s">
        <v>23</v>
      </c>
      <c r="B101" s="88">
        <v>2229</v>
      </c>
      <c r="C101" s="88">
        <v>2188</v>
      </c>
      <c r="D101" s="79">
        <f t="shared" si="2"/>
        <v>98.160610139075828</v>
      </c>
      <c r="E101" s="88">
        <v>2182</v>
      </c>
      <c r="F101" s="80">
        <f t="shared" si="3"/>
        <v>99.725776965265084</v>
      </c>
    </row>
    <row r="102" spans="1:6" s="12" customFormat="1" ht="14.25" customHeight="1">
      <c r="A102" s="18" t="s">
        <v>10</v>
      </c>
      <c r="B102" s="88">
        <v>1914</v>
      </c>
      <c r="C102" s="88">
        <v>1847</v>
      </c>
      <c r="D102" s="79">
        <f t="shared" si="2"/>
        <v>96.499477533960288</v>
      </c>
      <c r="E102" s="88">
        <v>1810</v>
      </c>
      <c r="F102" s="80">
        <f t="shared" si="3"/>
        <v>97.996751488900927</v>
      </c>
    </row>
    <row r="103" spans="1:6" s="12" customFormat="1" ht="31.5">
      <c r="A103" s="18" t="s">
        <v>11</v>
      </c>
      <c r="B103" s="88">
        <v>139</v>
      </c>
      <c r="C103" s="88">
        <v>150</v>
      </c>
      <c r="D103" s="79">
        <f t="shared" si="2"/>
        <v>107.91366906474819</v>
      </c>
      <c r="E103" s="88">
        <v>180</v>
      </c>
      <c r="F103" s="80">
        <f t="shared" si="3"/>
        <v>120</v>
      </c>
    </row>
    <row r="104" spans="1:6" s="12" customFormat="1" ht="14.25" customHeight="1">
      <c r="A104" s="18" t="s">
        <v>18</v>
      </c>
      <c r="B104" s="88">
        <v>176</v>
      </c>
      <c r="C104" s="88">
        <v>191</v>
      </c>
      <c r="D104" s="79">
        <f t="shared" si="2"/>
        <v>108.52272727272727</v>
      </c>
      <c r="E104" s="88">
        <v>192</v>
      </c>
      <c r="F104" s="80">
        <f t="shared" si="3"/>
        <v>100.52356020942408</v>
      </c>
    </row>
    <row r="105" spans="1:6" s="12" customFormat="1" ht="39" customHeight="1">
      <c r="A105" s="21" t="s">
        <v>24</v>
      </c>
      <c r="B105" s="88">
        <v>853</v>
      </c>
      <c r="C105" s="88">
        <v>902</v>
      </c>
      <c r="D105" s="79">
        <f t="shared" si="2"/>
        <v>105.74443141852285</v>
      </c>
      <c r="E105" s="88">
        <v>901</v>
      </c>
      <c r="F105" s="80">
        <f t="shared" si="3"/>
        <v>99.889135254988915</v>
      </c>
    </row>
    <row r="106" spans="1:6" s="12" customFormat="1" ht="14.25" customHeight="1">
      <c r="A106" s="22" t="s">
        <v>10</v>
      </c>
      <c r="B106" s="88">
        <v>750</v>
      </c>
      <c r="C106" s="88">
        <v>700</v>
      </c>
      <c r="D106" s="79">
        <f t="shared" si="2"/>
        <v>93.333333333333329</v>
      </c>
      <c r="E106" s="88">
        <v>700</v>
      </c>
      <c r="F106" s="80">
        <f t="shared" si="3"/>
        <v>100</v>
      </c>
    </row>
    <row r="107" spans="1:6" s="12" customFormat="1" ht="29.85" customHeight="1">
      <c r="A107" s="22" t="s">
        <v>11</v>
      </c>
      <c r="B107" s="88">
        <v>19</v>
      </c>
      <c r="C107" s="88">
        <v>101</v>
      </c>
      <c r="D107" s="93">
        <f t="shared" si="2"/>
        <v>531.57894736842104</v>
      </c>
      <c r="E107" s="88">
        <v>100</v>
      </c>
      <c r="F107" s="94">
        <f t="shared" si="3"/>
        <v>99.009900990099013</v>
      </c>
    </row>
    <row r="108" spans="1:6" s="12" customFormat="1" ht="14.25" customHeight="1">
      <c r="A108" s="22" t="s">
        <v>18</v>
      </c>
      <c r="B108" s="88">
        <v>84</v>
      </c>
      <c r="C108" s="88">
        <v>101</v>
      </c>
      <c r="D108" s="79">
        <f t="shared" si="2"/>
        <v>120.23809523809523</v>
      </c>
      <c r="E108" s="88">
        <v>101</v>
      </c>
      <c r="F108" s="80">
        <f t="shared" si="3"/>
        <v>100</v>
      </c>
    </row>
    <row r="109" spans="1:6" s="12" customFormat="1" ht="20.25" customHeight="1">
      <c r="A109" s="8" t="s">
        <v>25</v>
      </c>
      <c r="B109" s="88">
        <v>2</v>
      </c>
      <c r="C109" s="88">
        <v>0</v>
      </c>
      <c r="D109" s="79">
        <f t="shared" si="2"/>
        <v>0</v>
      </c>
      <c r="E109" s="88">
        <v>0</v>
      </c>
      <c r="F109" s="80"/>
    </row>
    <row r="110" spans="1:6" s="12" customFormat="1" ht="14.25" hidden="1" customHeight="1">
      <c r="A110" s="18" t="s">
        <v>10</v>
      </c>
      <c r="B110" s="88">
        <v>0</v>
      </c>
      <c r="C110" s="88">
        <v>0</v>
      </c>
      <c r="D110" s="79"/>
      <c r="E110" s="88">
        <v>0</v>
      </c>
      <c r="F110" s="80"/>
    </row>
    <row r="111" spans="1:6" s="12" customFormat="1" ht="16.5" hidden="1" customHeight="1">
      <c r="A111" s="18" t="s">
        <v>11</v>
      </c>
      <c r="B111" s="88">
        <v>0</v>
      </c>
      <c r="C111" s="88">
        <v>0</v>
      </c>
      <c r="D111" s="79"/>
      <c r="E111" s="88">
        <v>0</v>
      </c>
      <c r="F111" s="80"/>
    </row>
    <row r="112" spans="1:6" s="12" customFormat="1">
      <c r="A112" s="18" t="s">
        <v>18</v>
      </c>
      <c r="B112" s="88">
        <v>2</v>
      </c>
      <c r="C112" s="88">
        <v>0</v>
      </c>
      <c r="D112" s="79">
        <f t="shared" si="2"/>
        <v>0</v>
      </c>
      <c r="E112" s="88">
        <v>0</v>
      </c>
      <c r="F112" s="80"/>
    </row>
    <row r="113" spans="1:6" s="12" customFormat="1">
      <c r="A113" s="8" t="s">
        <v>26</v>
      </c>
      <c r="B113" s="88">
        <v>279</v>
      </c>
      <c r="C113" s="88">
        <v>390</v>
      </c>
      <c r="D113" s="79">
        <f t="shared" si="2"/>
        <v>139.78494623655914</v>
      </c>
      <c r="E113" s="88">
        <v>394</v>
      </c>
      <c r="F113" s="80">
        <f t="shared" si="3"/>
        <v>101.02564102564102</v>
      </c>
    </row>
    <row r="114" spans="1:6" s="12" customFormat="1">
      <c r="A114" s="8" t="s">
        <v>174</v>
      </c>
      <c r="B114" s="88">
        <v>43</v>
      </c>
      <c r="C114" s="88">
        <v>43.5</v>
      </c>
      <c r="D114" s="79">
        <f t="shared" si="2"/>
        <v>101.16279069767442</v>
      </c>
      <c r="E114" s="88">
        <v>45</v>
      </c>
      <c r="F114" s="80">
        <f t="shared" si="3"/>
        <v>103.44827586206897</v>
      </c>
    </row>
    <row r="115" spans="1:6" hidden="1">
      <c r="A115" s="8"/>
      <c r="B115" s="87"/>
      <c r="C115" s="87"/>
      <c r="D115" s="79" t="e">
        <f t="shared" si="2"/>
        <v>#DIV/0!</v>
      </c>
      <c r="E115" s="87"/>
      <c r="F115" s="80" t="e">
        <f t="shared" si="3"/>
        <v>#DIV/0!</v>
      </c>
    </row>
    <row r="116" spans="1:6">
      <c r="A116" s="13" t="s">
        <v>124</v>
      </c>
      <c r="B116" s="87"/>
      <c r="C116" s="87"/>
      <c r="D116" s="79"/>
      <c r="E116" s="87"/>
      <c r="F116" s="80"/>
    </row>
    <row r="117" spans="1:6">
      <c r="A117" s="23" t="s">
        <v>175</v>
      </c>
      <c r="B117" s="87">
        <v>842.6</v>
      </c>
      <c r="C117" s="87">
        <v>900</v>
      </c>
      <c r="D117" s="79">
        <f t="shared" si="2"/>
        <v>106.81224780441489</v>
      </c>
      <c r="E117" s="87">
        <v>1012.5</v>
      </c>
      <c r="F117" s="80">
        <f t="shared" si="3"/>
        <v>112.5</v>
      </c>
    </row>
    <row r="118" spans="1:6">
      <c r="A118" s="23" t="s">
        <v>176</v>
      </c>
      <c r="B118" s="87">
        <v>21.3</v>
      </c>
      <c r="C118" s="87">
        <v>24</v>
      </c>
      <c r="D118" s="79">
        <f t="shared" si="2"/>
        <v>112.67605633802818</v>
      </c>
      <c r="E118" s="87">
        <v>27.1</v>
      </c>
      <c r="F118" s="80">
        <f t="shared" si="3"/>
        <v>112.91666666666667</v>
      </c>
    </row>
    <row r="119" spans="1:6" ht="16.5" customHeight="1">
      <c r="A119" s="23" t="s">
        <v>177</v>
      </c>
      <c r="B119" s="87">
        <v>186.3</v>
      </c>
      <c r="C119" s="87">
        <v>213</v>
      </c>
      <c r="D119" s="79">
        <f t="shared" si="2"/>
        <v>114.3317230273752</v>
      </c>
      <c r="E119" s="87">
        <v>240</v>
      </c>
      <c r="F119" s="80">
        <f t="shared" si="3"/>
        <v>112.67605633802818</v>
      </c>
    </row>
    <row r="120" spans="1:6" ht="16.5" hidden="1" customHeight="1">
      <c r="A120" s="23"/>
      <c r="B120" s="87"/>
      <c r="C120" s="87"/>
      <c r="D120" s="79" t="e">
        <f t="shared" si="2"/>
        <v>#DIV/0!</v>
      </c>
      <c r="E120" s="87"/>
      <c r="F120" s="80" t="e">
        <f t="shared" si="3"/>
        <v>#DIV/0!</v>
      </c>
    </row>
    <row r="121" spans="1:6" ht="16.5" hidden="1" customHeight="1">
      <c r="A121" s="24" t="s">
        <v>125</v>
      </c>
      <c r="B121" s="87"/>
      <c r="C121" s="87"/>
      <c r="D121" s="79" t="e">
        <f t="shared" si="2"/>
        <v>#DIV/0!</v>
      </c>
      <c r="E121" s="87"/>
      <c r="F121" s="80" t="e">
        <f t="shared" si="3"/>
        <v>#DIV/0!</v>
      </c>
    </row>
    <row r="122" spans="1:6" ht="47.25" hidden="1">
      <c r="A122" s="23" t="s">
        <v>179</v>
      </c>
      <c r="B122" s="87"/>
      <c r="C122" s="87"/>
      <c r="D122" s="79" t="e">
        <f t="shared" si="2"/>
        <v>#DIV/0!</v>
      </c>
      <c r="E122" s="87"/>
      <c r="F122" s="80" t="e">
        <f t="shared" si="3"/>
        <v>#DIV/0!</v>
      </c>
    </row>
    <row r="123" spans="1:6" hidden="1">
      <c r="A123" s="23"/>
      <c r="B123" s="87"/>
      <c r="C123" s="87"/>
      <c r="D123" s="79" t="e">
        <f t="shared" si="2"/>
        <v>#DIV/0!</v>
      </c>
      <c r="E123" s="87"/>
      <c r="F123" s="80" t="e">
        <f t="shared" si="3"/>
        <v>#DIV/0!</v>
      </c>
    </row>
    <row r="124" spans="1:6" hidden="1">
      <c r="A124" s="25" t="s">
        <v>126</v>
      </c>
      <c r="B124" s="87"/>
      <c r="C124" s="87"/>
      <c r="D124" s="79" t="e">
        <f t="shared" si="2"/>
        <v>#DIV/0!</v>
      </c>
      <c r="E124" s="87"/>
      <c r="F124" s="80" t="e">
        <f t="shared" si="3"/>
        <v>#DIV/0!</v>
      </c>
    </row>
    <row r="125" spans="1:6" ht="33.75" customHeight="1">
      <c r="A125" s="23" t="s">
        <v>178</v>
      </c>
      <c r="B125" s="87">
        <v>4.2</v>
      </c>
      <c r="C125" s="87">
        <v>4.3</v>
      </c>
      <c r="D125" s="79">
        <f t="shared" si="2"/>
        <v>102.38095238095238</v>
      </c>
      <c r="E125" s="87">
        <v>4.4000000000000004</v>
      </c>
      <c r="F125" s="80">
        <f t="shared" si="3"/>
        <v>102.32558139534885</v>
      </c>
    </row>
    <row r="126" spans="1:6" ht="15" hidden="1" customHeight="1">
      <c r="A126" s="23"/>
      <c r="B126" s="87"/>
      <c r="C126" s="87"/>
      <c r="D126" s="79" t="e">
        <f t="shared" si="2"/>
        <v>#DIV/0!</v>
      </c>
      <c r="E126" s="87"/>
      <c r="F126" s="80" t="e">
        <f t="shared" si="3"/>
        <v>#DIV/0!</v>
      </c>
    </row>
    <row r="127" spans="1:6" ht="18.75" customHeight="1">
      <c r="A127" s="25" t="s">
        <v>127</v>
      </c>
      <c r="B127" s="87"/>
      <c r="C127" s="87"/>
      <c r="D127" s="79"/>
      <c r="E127" s="87"/>
      <c r="F127" s="80"/>
    </row>
    <row r="128" spans="1:6" ht="31.5">
      <c r="A128" s="23" t="s">
        <v>180</v>
      </c>
      <c r="B128" s="87">
        <v>90.7</v>
      </c>
      <c r="C128" s="87">
        <v>631.5</v>
      </c>
      <c r="D128" s="79">
        <f t="shared" si="2"/>
        <v>696.25137816979054</v>
      </c>
      <c r="E128" s="87">
        <v>128.6</v>
      </c>
      <c r="F128" s="80">
        <f t="shared" si="3"/>
        <v>20.364212193190813</v>
      </c>
    </row>
    <row r="129" spans="1:6" ht="31.5">
      <c r="A129" s="23" t="s">
        <v>181</v>
      </c>
      <c r="B129" s="87">
        <v>89</v>
      </c>
      <c r="C129" s="87">
        <v>189</v>
      </c>
      <c r="D129" s="79">
        <f t="shared" si="2"/>
        <v>212.35955056179776</v>
      </c>
      <c r="E129" s="87">
        <v>785.2</v>
      </c>
      <c r="F129" s="80">
        <f t="shared" si="3"/>
        <v>415.4497354497355</v>
      </c>
    </row>
    <row r="130" spans="1:6" s="12" customFormat="1" ht="31.5">
      <c r="A130" s="8" t="s">
        <v>164</v>
      </c>
      <c r="B130" s="88">
        <v>6.3</v>
      </c>
      <c r="C130" s="88">
        <v>6.3</v>
      </c>
      <c r="D130" s="79">
        <f t="shared" si="2"/>
        <v>100</v>
      </c>
      <c r="E130" s="88">
        <v>6.5</v>
      </c>
      <c r="F130" s="80">
        <f t="shared" si="3"/>
        <v>103.17460317460319</v>
      </c>
    </row>
    <row r="131" spans="1:6" s="12" customFormat="1" ht="31.5">
      <c r="A131" s="8" t="s">
        <v>32</v>
      </c>
      <c r="B131" s="88">
        <v>25.03</v>
      </c>
      <c r="C131" s="88">
        <v>24.68</v>
      </c>
      <c r="D131" s="93">
        <f t="shared" si="2"/>
        <v>98.601677986416291</v>
      </c>
      <c r="E131" s="88">
        <v>24.38</v>
      </c>
      <c r="F131" s="94">
        <f t="shared" si="3"/>
        <v>98.784440842787674</v>
      </c>
    </row>
    <row r="132" spans="1:6" s="12" customFormat="1" ht="14.25" customHeight="1">
      <c r="A132" s="27"/>
      <c r="B132" s="88"/>
      <c r="C132" s="88"/>
      <c r="D132" s="79"/>
      <c r="E132" s="88"/>
      <c r="F132" s="80"/>
    </row>
    <row r="133" spans="1:6" s="12" customFormat="1">
      <c r="A133" s="13" t="s">
        <v>27</v>
      </c>
      <c r="B133" s="88"/>
      <c r="C133" s="88"/>
      <c r="D133" s="79"/>
      <c r="E133" s="88"/>
      <c r="F133" s="80"/>
    </row>
    <row r="134" spans="1:6" s="12" customFormat="1" ht="31.5">
      <c r="A134" s="8" t="s">
        <v>182</v>
      </c>
      <c r="B134" s="88">
        <v>408</v>
      </c>
      <c r="C134" s="88">
        <v>463</v>
      </c>
      <c r="D134" s="79">
        <f t="shared" si="2"/>
        <v>113.48039215686273</v>
      </c>
      <c r="E134" s="88">
        <v>523</v>
      </c>
      <c r="F134" s="80">
        <f t="shared" si="3"/>
        <v>112.95896328293738</v>
      </c>
    </row>
    <row r="135" spans="1:6" s="12" customFormat="1" ht="31.5">
      <c r="A135" s="8" t="s">
        <v>152</v>
      </c>
      <c r="B135" s="88">
        <v>45.1</v>
      </c>
      <c r="C135" s="88">
        <v>57.3</v>
      </c>
      <c r="D135" s="79">
        <f t="shared" si="2"/>
        <v>127.0509977827051</v>
      </c>
      <c r="E135" s="88">
        <v>65.900000000000006</v>
      </c>
      <c r="F135" s="80">
        <f t="shared" si="3"/>
        <v>115.00872600349041</v>
      </c>
    </row>
    <row r="136" spans="1:6" ht="36" customHeight="1">
      <c r="A136" s="8" t="s">
        <v>140</v>
      </c>
      <c r="B136" s="87">
        <v>6</v>
      </c>
      <c r="C136" s="87">
        <v>6</v>
      </c>
      <c r="D136" s="79">
        <f t="shared" si="2"/>
        <v>100</v>
      </c>
      <c r="E136" s="87">
        <v>6</v>
      </c>
      <c r="F136" s="80">
        <f t="shared" si="3"/>
        <v>100</v>
      </c>
    </row>
    <row r="137" spans="1:6" ht="47.25">
      <c r="A137" s="28" t="s">
        <v>141</v>
      </c>
      <c r="B137" s="87">
        <v>225</v>
      </c>
      <c r="C137" s="87">
        <v>221</v>
      </c>
      <c r="D137" s="79">
        <f t="shared" si="2"/>
        <v>98.222222222222229</v>
      </c>
      <c r="E137" s="87">
        <v>219</v>
      </c>
      <c r="F137" s="80">
        <f t="shared" si="3"/>
        <v>99.095022624434392</v>
      </c>
    </row>
    <row r="138" spans="1:6" s="12" customFormat="1">
      <c r="A138" s="8" t="s">
        <v>28</v>
      </c>
      <c r="B138" s="88"/>
      <c r="C138" s="88"/>
      <c r="D138" s="79"/>
      <c r="E138" s="88"/>
      <c r="F138" s="80"/>
    </row>
    <row r="139" spans="1:6" s="12" customFormat="1">
      <c r="A139" s="8" t="s">
        <v>128</v>
      </c>
      <c r="B139" s="88">
        <v>1.2969999999999999</v>
      </c>
      <c r="C139" s="88">
        <v>1.3260000000000001</v>
      </c>
      <c r="D139" s="79">
        <f t="shared" si="2"/>
        <v>102.23592906707788</v>
      </c>
      <c r="E139" s="88">
        <v>1.34</v>
      </c>
      <c r="F139" s="80">
        <f t="shared" si="3"/>
        <v>101.05580693815988</v>
      </c>
    </row>
    <row r="140" spans="1:6" s="12" customFormat="1" ht="16.5" hidden="1" customHeight="1">
      <c r="A140" s="8" t="s">
        <v>129</v>
      </c>
      <c r="B140" s="88"/>
      <c r="C140" s="88"/>
      <c r="D140" s="79" t="e">
        <f t="shared" si="2"/>
        <v>#DIV/0!</v>
      </c>
      <c r="E140" s="88"/>
      <c r="F140" s="80" t="e">
        <f t="shared" si="3"/>
        <v>#DIV/0!</v>
      </c>
    </row>
    <row r="141" spans="1:6" s="12" customFormat="1" ht="16.5" hidden="1" customHeight="1">
      <c r="A141" s="8" t="s">
        <v>130</v>
      </c>
      <c r="B141" s="88"/>
      <c r="C141" s="88"/>
      <c r="D141" s="79" t="e">
        <f t="shared" si="2"/>
        <v>#DIV/0!</v>
      </c>
      <c r="E141" s="88"/>
      <c r="F141" s="80" t="e">
        <f t="shared" si="3"/>
        <v>#DIV/0!</v>
      </c>
    </row>
    <row r="142" spans="1:6" s="12" customFormat="1" hidden="1">
      <c r="A142" s="8" t="s">
        <v>30</v>
      </c>
      <c r="B142" s="88"/>
      <c r="C142" s="88"/>
      <c r="D142" s="79" t="e">
        <f t="shared" ref="D142:D184" si="4">C142/B142*100</f>
        <v>#DIV/0!</v>
      </c>
      <c r="E142" s="88"/>
      <c r="F142" s="80" t="e">
        <f t="shared" ref="F142:F187" si="5">E142/C142*100</f>
        <v>#DIV/0!</v>
      </c>
    </row>
    <row r="143" spans="1:6" s="12" customFormat="1" ht="31.5" hidden="1">
      <c r="A143" s="8" t="s">
        <v>129</v>
      </c>
      <c r="B143" s="88"/>
      <c r="C143" s="88"/>
      <c r="D143" s="79" t="e">
        <f t="shared" si="4"/>
        <v>#DIV/0!</v>
      </c>
      <c r="E143" s="88"/>
      <c r="F143" s="80" t="e">
        <f t="shared" si="5"/>
        <v>#DIV/0!</v>
      </c>
    </row>
    <row r="144" spans="1:6" s="12" customFormat="1" ht="34.5" hidden="1" customHeight="1">
      <c r="A144" s="18" t="s">
        <v>29</v>
      </c>
      <c r="B144" s="88"/>
      <c r="C144" s="88"/>
      <c r="D144" s="79" t="e">
        <f t="shared" si="4"/>
        <v>#DIV/0!</v>
      </c>
      <c r="E144" s="88"/>
      <c r="F144" s="80" t="e">
        <f t="shared" si="5"/>
        <v>#DIV/0!</v>
      </c>
    </row>
    <row r="145" spans="1:6" ht="32.25" customHeight="1">
      <c r="A145" s="8" t="s">
        <v>31</v>
      </c>
      <c r="B145" s="88">
        <v>65.900000000000006</v>
      </c>
      <c r="C145" s="88">
        <v>63.6</v>
      </c>
      <c r="D145" s="93">
        <f t="shared" si="4"/>
        <v>96.509863429438539</v>
      </c>
      <c r="E145" s="88">
        <v>63.6</v>
      </c>
      <c r="F145" s="94">
        <f t="shared" si="5"/>
        <v>100</v>
      </c>
    </row>
    <row r="146" spans="1:6" ht="31.5">
      <c r="A146" s="8" t="s">
        <v>33</v>
      </c>
      <c r="B146" s="87"/>
      <c r="C146" s="87"/>
      <c r="D146" s="79"/>
      <c r="E146" s="87"/>
      <c r="F146" s="80"/>
    </row>
    <row r="147" spans="1:6" ht="16.5" customHeight="1">
      <c r="A147" s="8" t="s">
        <v>131</v>
      </c>
      <c r="B147" s="87">
        <v>16.8</v>
      </c>
      <c r="C147" s="87">
        <v>16.600000000000001</v>
      </c>
      <c r="D147" s="79">
        <f t="shared" si="4"/>
        <v>98.80952380952381</v>
      </c>
      <c r="E147" s="87">
        <v>16.399999999999999</v>
      </c>
      <c r="F147" s="80">
        <f t="shared" si="5"/>
        <v>98.795180722891558</v>
      </c>
    </row>
    <row r="148" spans="1:6" ht="30" customHeight="1">
      <c r="A148" s="8" t="s">
        <v>132</v>
      </c>
      <c r="B148" s="87">
        <v>20</v>
      </c>
      <c r="C148" s="87">
        <v>20</v>
      </c>
      <c r="D148" s="79">
        <f t="shared" si="4"/>
        <v>100</v>
      </c>
      <c r="E148" s="87">
        <v>20</v>
      </c>
      <c r="F148" s="80">
        <f t="shared" si="5"/>
        <v>100</v>
      </c>
    </row>
    <row r="149" spans="1:6" ht="30" customHeight="1">
      <c r="A149" s="8" t="s">
        <v>133</v>
      </c>
      <c r="B149" s="87">
        <v>84.2</v>
      </c>
      <c r="C149" s="87">
        <v>83.1</v>
      </c>
      <c r="D149" s="79">
        <f t="shared" si="4"/>
        <v>98.69358669833727</v>
      </c>
      <c r="E149" s="87">
        <v>98.4</v>
      </c>
      <c r="F149" s="80">
        <f t="shared" si="5"/>
        <v>118.41155234657042</v>
      </c>
    </row>
    <row r="150" spans="1:6" ht="28.5" customHeight="1">
      <c r="A150" s="8" t="s">
        <v>134</v>
      </c>
      <c r="B150" s="87">
        <v>8.4</v>
      </c>
      <c r="C150" s="87">
        <v>8.3000000000000007</v>
      </c>
      <c r="D150" s="79">
        <f t="shared" si="4"/>
        <v>98.80952380952381</v>
      </c>
      <c r="E150" s="87">
        <v>8.1999999999999993</v>
      </c>
      <c r="F150" s="80">
        <f t="shared" si="5"/>
        <v>98.795180722891558</v>
      </c>
    </row>
    <row r="151" spans="1:6" ht="30" customHeight="1">
      <c r="A151" s="8" t="s">
        <v>183</v>
      </c>
      <c r="B151" s="87">
        <v>16.8</v>
      </c>
      <c r="C151" s="87">
        <v>16.600000000000001</v>
      </c>
      <c r="D151" s="79">
        <f t="shared" si="4"/>
        <v>98.80952380952381</v>
      </c>
      <c r="E151" s="87">
        <v>16.399999999999999</v>
      </c>
      <c r="F151" s="80">
        <f t="shared" si="5"/>
        <v>98.795180722891558</v>
      </c>
    </row>
    <row r="152" spans="1:6" ht="36" hidden="1" customHeight="1">
      <c r="A152" s="8" t="s">
        <v>135</v>
      </c>
      <c r="B152" s="87"/>
      <c r="C152" s="87"/>
      <c r="D152" s="79" t="e">
        <f t="shared" si="4"/>
        <v>#DIV/0!</v>
      </c>
      <c r="E152" s="87"/>
      <c r="F152" s="80" t="e">
        <f t="shared" si="5"/>
        <v>#DIV/0!</v>
      </c>
    </row>
    <row r="153" spans="1:6" ht="31.5">
      <c r="A153" s="8" t="s">
        <v>136</v>
      </c>
      <c r="B153" s="87">
        <v>439.2</v>
      </c>
      <c r="C153" s="87">
        <v>539.6</v>
      </c>
      <c r="D153" s="79">
        <f t="shared" si="4"/>
        <v>122.85974499089254</v>
      </c>
      <c r="E153" s="87">
        <v>549</v>
      </c>
      <c r="F153" s="80">
        <f t="shared" si="5"/>
        <v>101.74203113417346</v>
      </c>
    </row>
    <row r="154" spans="1:6" ht="36" customHeight="1">
      <c r="A154" s="8" t="s">
        <v>137</v>
      </c>
      <c r="B154" s="87">
        <v>343</v>
      </c>
      <c r="C154" s="87">
        <v>436</v>
      </c>
      <c r="D154" s="79">
        <f t="shared" si="4"/>
        <v>127.1137026239067</v>
      </c>
      <c r="E154" s="87">
        <v>436</v>
      </c>
      <c r="F154" s="80">
        <f t="shared" si="5"/>
        <v>100</v>
      </c>
    </row>
    <row r="155" spans="1:6" ht="32.25" customHeight="1">
      <c r="A155" s="8" t="s">
        <v>165</v>
      </c>
      <c r="B155" s="87">
        <v>25.5</v>
      </c>
      <c r="C155" s="87">
        <v>25.1</v>
      </c>
      <c r="D155" s="79">
        <f t="shared" si="4"/>
        <v>98.431372549019613</v>
      </c>
      <c r="E155" s="87">
        <v>24.8</v>
      </c>
      <c r="F155" s="80">
        <f t="shared" si="5"/>
        <v>98.804780876494021</v>
      </c>
    </row>
    <row r="156" spans="1:6" ht="35.25" customHeight="1">
      <c r="A156" s="8" t="s">
        <v>138</v>
      </c>
      <c r="B156" s="87">
        <v>1698.3</v>
      </c>
      <c r="C156" s="87">
        <v>2307.6</v>
      </c>
      <c r="D156" s="79">
        <f t="shared" si="4"/>
        <v>135.87705352411234</v>
      </c>
      <c r="E156" s="87">
        <v>1692.3</v>
      </c>
      <c r="F156" s="80">
        <f t="shared" si="5"/>
        <v>73.335933437337502</v>
      </c>
    </row>
    <row r="157" spans="1:6" ht="21.75" customHeight="1">
      <c r="A157" s="8" t="s">
        <v>139</v>
      </c>
      <c r="B157" s="87">
        <v>29.2</v>
      </c>
      <c r="C157" s="87">
        <v>31</v>
      </c>
      <c r="D157" s="79">
        <f t="shared" si="4"/>
        <v>106.16438356164383</v>
      </c>
      <c r="E157" s="87">
        <v>31.3</v>
      </c>
      <c r="F157" s="80">
        <f t="shared" si="5"/>
        <v>100.96774193548387</v>
      </c>
    </row>
    <row r="158" spans="1:6" ht="17.25" customHeight="1">
      <c r="A158" s="8"/>
      <c r="B158" s="87"/>
      <c r="C158" s="87"/>
      <c r="D158" s="79"/>
      <c r="E158" s="87"/>
      <c r="F158" s="80"/>
    </row>
    <row r="159" spans="1:6" ht="31.5">
      <c r="A159" s="13" t="s">
        <v>34</v>
      </c>
      <c r="B159" s="87"/>
      <c r="C159" s="87"/>
      <c r="D159" s="79"/>
      <c r="E159" s="87"/>
      <c r="F159" s="80"/>
    </row>
    <row r="160" spans="1:6" ht="31.5">
      <c r="A160" s="18" t="s">
        <v>35</v>
      </c>
      <c r="B160" s="87">
        <v>1</v>
      </c>
      <c r="C160" s="87">
        <v>1</v>
      </c>
      <c r="D160" s="79">
        <f t="shared" si="4"/>
        <v>100</v>
      </c>
      <c r="E160" s="87">
        <v>1</v>
      </c>
      <c r="F160" s="80">
        <f t="shared" si="5"/>
        <v>100</v>
      </c>
    </row>
    <row r="161" spans="1:6" ht="31.5">
      <c r="A161" s="18" t="s">
        <v>36</v>
      </c>
      <c r="B161" s="87">
        <v>11</v>
      </c>
      <c r="C161" s="87">
        <v>11</v>
      </c>
      <c r="D161" s="79">
        <f t="shared" si="4"/>
        <v>100</v>
      </c>
      <c r="E161" s="87">
        <v>11</v>
      </c>
      <c r="F161" s="80">
        <f t="shared" si="5"/>
        <v>100</v>
      </c>
    </row>
    <row r="162" spans="1:6" ht="31.5">
      <c r="A162" s="18" t="s">
        <v>37</v>
      </c>
      <c r="B162" s="87">
        <v>41</v>
      </c>
      <c r="C162" s="87">
        <v>41</v>
      </c>
      <c r="D162" s="79">
        <f t="shared" si="4"/>
        <v>100</v>
      </c>
      <c r="E162" s="87">
        <v>41</v>
      </c>
      <c r="F162" s="80">
        <f t="shared" si="5"/>
        <v>100</v>
      </c>
    </row>
    <row r="163" spans="1:6" ht="31.5">
      <c r="A163" s="8" t="s">
        <v>142</v>
      </c>
      <c r="B163" s="87">
        <v>378</v>
      </c>
      <c r="C163" s="87">
        <v>365</v>
      </c>
      <c r="D163" s="79">
        <f t="shared" si="4"/>
        <v>96.560846560846556</v>
      </c>
      <c r="E163" s="87">
        <v>366</v>
      </c>
      <c r="F163" s="80">
        <f t="shared" si="5"/>
        <v>100.27397260273973</v>
      </c>
    </row>
    <row r="164" spans="1:6">
      <c r="A164" s="8"/>
      <c r="B164" s="87"/>
      <c r="C164" s="87"/>
      <c r="D164" s="79"/>
      <c r="E164" s="87"/>
      <c r="F164" s="80"/>
    </row>
    <row r="165" spans="1:6">
      <c r="A165" s="29" t="s">
        <v>143</v>
      </c>
      <c r="B165" s="87"/>
      <c r="C165" s="87"/>
      <c r="D165" s="79"/>
      <c r="E165" s="87"/>
      <c r="F165" s="80"/>
    </row>
    <row r="166" spans="1:6" ht="31.5">
      <c r="A166" s="19" t="s">
        <v>144</v>
      </c>
      <c r="B166" s="87">
        <v>35.799999999999997</v>
      </c>
      <c r="C166" s="87">
        <v>34.1</v>
      </c>
      <c r="D166" s="79">
        <f t="shared" si="4"/>
        <v>95.251396648044704</v>
      </c>
      <c r="E166" s="87">
        <v>33.700000000000003</v>
      </c>
      <c r="F166" s="80">
        <f t="shared" si="5"/>
        <v>98.826979472140764</v>
      </c>
    </row>
    <row r="167" spans="1:6" ht="78.75">
      <c r="A167" s="19" t="s">
        <v>145</v>
      </c>
      <c r="B167" s="87">
        <v>19.100000000000001</v>
      </c>
      <c r="C167" s="87">
        <v>19</v>
      </c>
      <c r="D167" s="79">
        <f t="shared" si="4"/>
        <v>99.47643979057591</v>
      </c>
      <c r="E167" s="87">
        <v>18.8</v>
      </c>
      <c r="F167" s="80">
        <f t="shared" si="5"/>
        <v>98.947368421052644</v>
      </c>
    </row>
    <row r="168" spans="1:6" s="12" customFormat="1" ht="63">
      <c r="A168" s="19" t="s">
        <v>146</v>
      </c>
      <c r="B168" s="88">
        <v>243.9</v>
      </c>
      <c r="C168" s="88">
        <v>731.7</v>
      </c>
      <c r="D168" s="79">
        <f t="shared" si="4"/>
        <v>300</v>
      </c>
      <c r="E168" s="88">
        <v>731.7</v>
      </c>
      <c r="F168" s="80">
        <f t="shared" si="5"/>
        <v>100</v>
      </c>
    </row>
    <row r="169" spans="1:6">
      <c r="A169" s="30"/>
      <c r="B169" s="87"/>
      <c r="C169" s="87"/>
      <c r="D169" s="79"/>
      <c r="E169" s="87"/>
      <c r="F169" s="80"/>
    </row>
    <row r="170" spans="1:6" s="12" customFormat="1" ht="15.75" customHeight="1">
      <c r="A170" s="13" t="s">
        <v>38</v>
      </c>
      <c r="B170" s="88"/>
      <c r="C170" s="88"/>
      <c r="D170" s="93"/>
      <c r="E170" s="88"/>
      <c r="F170" s="94"/>
    </row>
    <row r="171" spans="1:6" s="12" customFormat="1">
      <c r="A171" s="8" t="s">
        <v>184</v>
      </c>
      <c r="B171" s="88">
        <v>18.5</v>
      </c>
      <c r="C171" s="88">
        <v>18.5</v>
      </c>
      <c r="D171" s="93">
        <f t="shared" si="4"/>
        <v>100</v>
      </c>
      <c r="E171" s="88">
        <v>19</v>
      </c>
      <c r="F171" s="94">
        <f t="shared" si="5"/>
        <v>102.70270270270269</v>
      </c>
    </row>
    <row r="172" spans="1:6" s="12" customFormat="1">
      <c r="A172" s="8" t="s">
        <v>185</v>
      </c>
      <c r="B172" s="88">
        <v>107.8</v>
      </c>
      <c r="C172" s="88">
        <v>107.8</v>
      </c>
      <c r="D172" s="93">
        <f t="shared" si="4"/>
        <v>100</v>
      </c>
      <c r="E172" s="88">
        <v>112.9</v>
      </c>
      <c r="F172" s="94">
        <f t="shared" si="5"/>
        <v>104.73098330241189</v>
      </c>
    </row>
    <row r="173" spans="1:6" s="12" customFormat="1">
      <c r="A173" s="8" t="s">
        <v>186</v>
      </c>
      <c r="B173" s="88">
        <v>6</v>
      </c>
      <c r="C173" s="88">
        <v>6</v>
      </c>
      <c r="D173" s="93">
        <f t="shared" si="4"/>
        <v>100</v>
      </c>
      <c r="E173" s="88">
        <v>6</v>
      </c>
      <c r="F173" s="94">
        <f t="shared" si="5"/>
        <v>100</v>
      </c>
    </row>
    <row r="174" spans="1:6" s="12" customFormat="1" ht="31.5">
      <c r="A174" s="8" t="s">
        <v>187</v>
      </c>
      <c r="B174" s="88">
        <v>108.85</v>
      </c>
      <c r="C174" s="88">
        <v>108.85</v>
      </c>
      <c r="D174" s="93">
        <f t="shared" si="4"/>
        <v>100</v>
      </c>
      <c r="E174" s="88">
        <v>108.85</v>
      </c>
      <c r="F174" s="94">
        <f t="shared" si="5"/>
        <v>100</v>
      </c>
    </row>
    <row r="175" spans="1:6" s="12" customFormat="1">
      <c r="A175" s="18" t="s">
        <v>39</v>
      </c>
      <c r="B175" s="88">
        <v>38</v>
      </c>
      <c r="C175" s="88">
        <v>38</v>
      </c>
      <c r="D175" s="93">
        <f t="shared" si="4"/>
        <v>100</v>
      </c>
      <c r="E175" s="88">
        <v>38</v>
      </c>
      <c r="F175" s="94">
        <f t="shared" si="5"/>
        <v>100</v>
      </c>
    </row>
    <row r="176" spans="1:6" s="12" customFormat="1" ht="47.25">
      <c r="A176" s="16" t="s">
        <v>40</v>
      </c>
      <c r="B176" s="88">
        <v>65</v>
      </c>
      <c r="C176" s="88">
        <v>65</v>
      </c>
      <c r="D176" s="93">
        <f t="shared" si="4"/>
        <v>100</v>
      </c>
      <c r="E176" s="88">
        <v>65</v>
      </c>
      <c r="F176" s="94">
        <f t="shared" si="5"/>
        <v>100</v>
      </c>
    </row>
    <row r="177" spans="1:6" ht="31.5">
      <c r="A177" s="16" t="s">
        <v>41</v>
      </c>
      <c r="B177" s="88">
        <v>716.5</v>
      </c>
      <c r="C177" s="88">
        <v>716.8</v>
      </c>
      <c r="D177" s="93">
        <f t="shared" si="4"/>
        <v>100.04187020237264</v>
      </c>
      <c r="E177" s="88">
        <v>717</v>
      </c>
      <c r="F177" s="94">
        <f t="shared" si="5"/>
        <v>100.02790178571431</v>
      </c>
    </row>
    <row r="178" spans="1:6" ht="31.5">
      <c r="A178" s="16" t="s">
        <v>42</v>
      </c>
      <c r="B178" s="88">
        <v>117.4</v>
      </c>
      <c r="C178" s="88">
        <v>123.5</v>
      </c>
      <c r="D178" s="93">
        <f t="shared" si="4"/>
        <v>105.19591141396933</v>
      </c>
      <c r="E178" s="88">
        <v>123.5</v>
      </c>
      <c r="F178" s="94">
        <f t="shared" si="5"/>
        <v>100</v>
      </c>
    </row>
    <row r="179" spans="1:6">
      <c r="A179" s="95"/>
      <c r="B179" s="98"/>
      <c r="C179" s="98"/>
      <c r="D179" s="99"/>
      <c r="E179" s="98"/>
      <c r="F179" s="100"/>
    </row>
    <row r="180" spans="1:6" s="12" customFormat="1">
      <c r="A180" s="29" t="s">
        <v>147</v>
      </c>
      <c r="B180" s="98"/>
      <c r="C180" s="98"/>
      <c r="D180" s="99"/>
      <c r="E180" s="98"/>
      <c r="F180" s="100"/>
    </row>
    <row r="181" spans="1:6" s="12" customFormat="1" ht="31.5">
      <c r="A181" s="19" t="s">
        <v>151</v>
      </c>
      <c r="B181" s="88">
        <v>3.8159999999999998</v>
      </c>
      <c r="C181" s="88">
        <v>1.1679999999999999</v>
      </c>
      <c r="D181" s="93">
        <f t="shared" si="4"/>
        <v>30.607966457023061</v>
      </c>
      <c r="E181" s="88">
        <v>0.78</v>
      </c>
      <c r="F181" s="94">
        <f t="shared" si="5"/>
        <v>66.780821917808225</v>
      </c>
    </row>
    <row r="182" spans="1:6" s="12" customFormat="1" hidden="1">
      <c r="A182" s="19" t="s">
        <v>150</v>
      </c>
      <c r="B182" s="98">
        <v>0.5</v>
      </c>
      <c r="C182" s="98">
        <v>0.5</v>
      </c>
      <c r="D182" s="99">
        <f t="shared" si="4"/>
        <v>100</v>
      </c>
      <c r="E182" s="98">
        <v>0.5</v>
      </c>
      <c r="F182" s="100">
        <f t="shared" si="5"/>
        <v>100</v>
      </c>
    </row>
    <row r="183" spans="1:6" s="12" customFormat="1">
      <c r="A183" s="19" t="s">
        <v>148</v>
      </c>
      <c r="B183" s="88">
        <v>50</v>
      </c>
      <c r="C183" s="88">
        <v>50</v>
      </c>
      <c r="D183" s="93">
        <f t="shared" si="4"/>
        <v>100</v>
      </c>
      <c r="E183" s="88">
        <v>50</v>
      </c>
      <c r="F183" s="94">
        <f t="shared" si="5"/>
        <v>100</v>
      </c>
    </row>
    <row r="184" spans="1:6" s="12" customFormat="1" ht="31.5">
      <c r="A184" s="19" t="s">
        <v>149</v>
      </c>
      <c r="B184" s="88">
        <v>50</v>
      </c>
      <c r="C184" s="88">
        <v>50</v>
      </c>
      <c r="D184" s="93">
        <f t="shared" si="4"/>
        <v>100</v>
      </c>
      <c r="E184" s="88">
        <v>50</v>
      </c>
      <c r="F184" s="94">
        <f t="shared" si="5"/>
        <v>100</v>
      </c>
    </row>
    <row r="185" spans="1:6">
      <c r="A185" s="95"/>
      <c r="B185" s="98"/>
      <c r="C185" s="98"/>
      <c r="D185" s="99"/>
      <c r="E185" s="98"/>
      <c r="F185" s="100"/>
    </row>
    <row r="186" spans="1:6" s="12" customFormat="1" hidden="1">
      <c r="A186" s="31" t="s">
        <v>43</v>
      </c>
      <c r="B186" s="88"/>
      <c r="C186" s="88"/>
      <c r="D186" s="26"/>
      <c r="E186" s="88"/>
      <c r="F186" s="80" t="e">
        <f t="shared" si="5"/>
        <v>#DIV/0!</v>
      </c>
    </row>
    <row r="187" spans="1:6" s="12" customFormat="1" ht="47.25" hidden="1">
      <c r="A187" s="8" t="s">
        <v>44</v>
      </c>
      <c r="B187" s="88"/>
      <c r="C187" s="88"/>
      <c r="D187" s="26"/>
      <c r="E187" s="88"/>
      <c r="F187" s="80" t="e">
        <f t="shared" si="5"/>
        <v>#DIV/0!</v>
      </c>
    </row>
    <row r="189" spans="1:6">
      <c r="B189" s="89"/>
    </row>
    <row r="191" spans="1:6" ht="47.25">
      <c r="A191" s="78" t="s">
        <v>215</v>
      </c>
      <c r="B191" s="90"/>
      <c r="C191" s="90"/>
      <c r="E191" s="115" t="s">
        <v>216</v>
      </c>
      <c r="F191" s="116"/>
    </row>
    <row r="192" spans="1:6">
      <c r="B192" s="110" t="s">
        <v>79</v>
      </c>
      <c r="C192" s="110"/>
    </row>
    <row r="195" spans="1:13">
      <c r="A195" s="32" t="s">
        <v>81</v>
      </c>
      <c r="B195" s="91"/>
      <c r="C195" s="91"/>
      <c r="D195" s="32"/>
      <c r="E195" s="91"/>
      <c r="F195" s="32"/>
    </row>
    <row r="196" spans="1:13">
      <c r="A196" s="32"/>
      <c r="B196" s="91"/>
      <c r="C196" s="91"/>
      <c r="D196" s="32"/>
      <c r="E196" s="91"/>
      <c r="F196" s="32"/>
    </row>
    <row r="197" spans="1:13">
      <c r="A197" s="33" t="s">
        <v>158</v>
      </c>
      <c r="B197" s="92"/>
      <c r="C197" s="92"/>
      <c r="D197" s="34"/>
      <c r="E197" s="91"/>
      <c r="F197" s="32"/>
    </row>
    <row r="198" spans="1:13">
      <c r="A198" s="32"/>
      <c r="B198" s="91"/>
      <c r="C198" s="91"/>
      <c r="D198" s="32"/>
      <c r="E198" s="91"/>
      <c r="F198" s="32"/>
    </row>
    <row r="199" spans="1:13">
      <c r="A199" s="32" t="s">
        <v>153</v>
      </c>
      <c r="B199" s="91"/>
      <c r="C199" s="91"/>
      <c r="D199" s="32"/>
      <c r="E199" s="91"/>
      <c r="F199" s="32"/>
    </row>
    <row r="200" spans="1:13">
      <c r="A200" s="32"/>
      <c r="B200" s="91"/>
      <c r="C200" s="91"/>
      <c r="D200" s="32"/>
      <c r="E200" s="91"/>
      <c r="F200" s="32"/>
    </row>
    <row r="201" spans="1:13" ht="43.5" customHeight="1">
      <c r="A201" s="106" t="s">
        <v>159</v>
      </c>
      <c r="B201" s="107"/>
      <c r="C201" s="107"/>
      <c r="D201" s="107"/>
      <c r="E201" s="107"/>
      <c r="F201" s="107"/>
      <c r="G201" s="35"/>
      <c r="H201" s="35"/>
      <c r="I201" s="35"/>
      <c r="J201" s="35"/>
      <c r="K201" s="35"/>
      <c r="L201" s="35"/>
      <c r="M201" s="35"/>
    </row>
    <row r="203" spans="1:13">
      <c r="A203" s="32" t="s">
        <v>154</v>
      </c>
      <c r="B203" s="91"/>
      <c r="C203" s="91"/>
    </row>
    <row r="205" spans="1:13" ht="38.25" customHeight="1">
      <c r="A205" s="106" t="s">
        <v>157</v>
      </c>
      <c r="B205" s="106"/>
      <c r="C205" s="106"/>
      <c r="D205" s="106"/>
      <c r="E205" s="106"/>
      <c r="F205" s="106"/>
      <c r="G205" s="36"/>
      <c r="H205" s="36"/>
      <c r="I205" s="36"/>
    </row>
    <row r="207" spans="1:13">
      <c r="A207" s="32" t="s">
        <v>155</v>
      </c>
    </row>
    <row r="209" spans="1:10" ht="31.5" customHeight="1">
      <c r="A209" s="106" t="s">
        <v>156</v>
      </c>
      <c r="B209" s="106"/>
      <c r="C209" s="106"/>
      <c r="D209" s="106"/>
      <c r="E209" s="106"/>
      <c r="F209" s="106"/>
      <c r="G209" s="36"/>
      <c r="H209" s="36"/>
      <c r="I209" s="36"/>
      <c r="J209" s="36"/>
    </row>
  </sheetData>
  <sheetProtection selectLockedCells="1" selectUnlockedCells="1"/>
  <mergeCells count="18">
    <mergeCell ref="A9:G9"/>
    <mergeCell ref="A6:F6"/>
    <mergeCell ref="A7:F7"/>
    <mergeCell ref="C2:F5"/>
    <mergeCell ref="C1:F1"/>
    <mergeCell ref="A10:G10"/>
    <mergeCell ref="A11:G11"/>
    <mergeCell ref="A201:F201"/>
    <mergeCell ref="A209:F209"/>
    <mergeCell ref="A205:F205"/>
    <mergeCell ref="B13:B14"/>
    <mergeCell ref="C13:C14"/>
    <mergeCell ref="E13:E14"/>
    <mergeCell ref="B192:C192"/>
    <mergeCell ref="A13:A14"/>
    <mergeCell ref="D13:D14"/>
    <mergeCell ref="F13:F14"/>
    <mergeCell ref="E191:F191"/>
  </mergeCells>
  <phoneticPr fontId="5" type="noConversion"/>
  <printOptions horizontalCentered="1"/>
  <pageMargins left="1.1023622047244095" right="0.39370078740157483" top="0.74803149606299213" bottom="0.74803149606299213" header="0.31496062992125984" footer="0.31496062992125984"/>
  <pageSetup paperSize="9" scale="75" firstPageNumber="0" orientation="portrait" horizontalDpi="300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39"/>
  <sheetViews>
    <sheetView zoomScale="80" zoomScaleNormal="80" zoomScaleSheetLayoutView="100" workbookViewId="0">
      <selection activeCell="A2" sqref="A2:E2"/>
    </sheetView>
  </sheetViews>
  <sheetFormatPr defaultRowHeight="15"/>
  <cols>
    <col min="1" max="1" width="53.42578125" style="17" customWidth="1"/>
    <col min="2" max="2" width="12.7109375" style="17" customWidth="1"/>
    <col min="3" max="3" width="13.42578125" style="17" customWidth="1"/>
    <col min="4" max="4" width="13.85546875" style="17" customWidth="1"/>
    <col min="5" max="5" width="15.28515625" style="17" customWidth="1"/>
    <col min="6" max="16384" width="9.140625" style="17"/>
  </cols>
  <sheetData>
    <row r="1" spans="1:6" ht="115.5" customHeight="1">
      <c r="A1" s="44"/>
      <c r="B1" s="44"/>
      <c r="C1" s="121" t="s">
        <v>219</v>
      </c>
      <c r="D1" s="121"/>
      <c r="E1" s="122"/>
    </row>
    <row r="2" spans="1:6" ht="32.25" customHeight="1">
      <c r="A2" s="125" t="s">
        <v>213</v>
      </c>
      <c r="B2" s="125"/>
      <c r="C2" s="125"/>
      <c r="D2" s="125"/>
      <c r="E2" s="125"/>
    </row>
    <row r="3" spans="1:6" ht="13.5" customHeight="1" thickBot="1">
      <c r="A3" s="124"/>
      <c r="B3" s="124"/>
      <c r="C3" s="124"/>
      <c r="D3" s="124"/>
      <c r="E3" s="124"/>
    </row>
    <row r="4" spans="1:6" ht="12.95" customHeight="1" thickBot="1">
      <c r="A4" s="123" t="s">
        <v>46</v>
      </c>
      <c r="B4" s="123" t="s">
        <v>47</v>
      </c>
      <c r="C4" s="123" t="s">
        <v>207</v>
      </c>
      <c r="D4" s="123" t="s">
        <v>208</v>
      </c>
      <c r="E4" s="123" t="s">
        <v>209</v>
      </c>
    </row>
    <row r="5" spans="1:6" ht="22.5" customHeight="1" thickBot="1">
      <c r="A5" s="123"/>
      <c r="B5" s="123"/>
      <c r="C5" s="123"/>
      <c r="D5" s="123"/>
      <c r="E5" s="123"/>
    </row>
    <row r="6" spans="1:6" ht="31.5">
      <c r="A6" s="49" t="s">
        <v>53</v>
      </c>
      <c r="B6" s="50" t="s">
        <v>54</v>
      </c>
      <c r="C6" s="51">
        <v>15</v>
      </c>
      <c r="D6" s="51">
        <v>15</v>
      </c>
      <c r="E6" s="52">
        <v>15</v>
      </c>
    </row>
    <row r="7" spans="1:6" ht="15" customHeight="1">
      <c r="A7" s="53" t="s">
        <v>55</v>
      </c>
      <c r="B7" s="54" t="s">
        <v>54</v>
      </c>
      <c r="C7" s="55">
        <v>11</v>
      </c>
      <c r="D7" s="51">
        <v>11</v>
      </c>
      <c r="E7" s="51">
        <v>11</v>
      </c>
    </row>
    <row r="8" spans="1:6" ht="47.25" hidden="1">
      <c r="A8" s="45" t="s">
        <v>56</v>
      </c>
      <c r="B8" s="46" t="s">
        <v>48</v>
      </c>
      <c r="C8" s="103">
        <v>0</v>
      </c>
      <c r="D8" s="103">
        <v>0</v>
      </c>
      <c r="E8" s="104">
        <v>0</v>
      </c>
      <c r="F8" s="17" t="s">
        <v>214</v>
      </c>
    </row>
    <row r="9" spans="1:6" ht="31.5">
      <c r="A9" s="45" t="s">
        <v>57</v>
      </c>
      <c r="B9" s="46" t="s">
        <v>48</v>
      </c>
      <c r="C9" s="97">
        <f>-1+0.08</f>
        <v>-0.92</v>
      </c>
      <c r="D9" s="51">
        <f>-1.5+0.08</f>
        <v>-1.42</v>
      </c>
      <c r="E9" s="52">
        <f>-0.5+0.08</f>
        <v>-0.42</v>
      </c>
      <c r="F9" s="101"/>
    </row>
    <row r="10" spans="1:6" ht="31.5">
      <c r="A10" s="45" t="s">
        <v>58</v>
      </c>
      <c r="B10" s="46" t="s">
        <v>48</v>
      </c>
      <c r="C10" s="56">
        <f>8.8+14.86+52.01</f>
        <v>75.67</v>
      </c>
      <c r="D10" s="56">
        <f>9+16.5+69.2</f>
        <v>94.7</v>
      </c>
      <c r="E10" s="56">
        <f>9.7+17.4+69.2</f>
        <v>96.3</v>
      </c>
      <c r="F10" s="101"/>
    </row>
    <row r="11" spans="1:6" ht="48" customHeight="1">
      <c r="A11" s="47" t="s">
        <v>59</v>
      </c>
      <c r="B11" s="46" t="s">
        <v>48</v>
      </c>
      <c r="C11" s="96">
        <f>14.34+0.09</f>
        <v>14.43</v>
      </c>
      <c r="D11" s="51">
        <f>15.9+0.08</f>
        <v>15.98</v>
      </c>
      <c r="E11" s="52">
        <f>17+0.08</f>
        <v>17.079999999999998</v>
      </c>
      <c r="F11" s="101"/>
    </row>
    <row r="12" spans="1:6" ht="31.5" hidden="1">
      <c r="A12" s="45" t="s">
        <v>60</v>
      </c>
      <c r="B12" s="48" t="s">
        <v>49</v>
      </c>
      <c r="C12" s="58"/>
      <c r="D12" s="56"/>
      <c r="E12" s="58"/>
      <c r="F12" s="101"/>
    </row>
    <row r="13" spans="1:6" ht="31.5" hidden="1">
      <c r="A13" s="45" t="s">
        <v>50</v>
      </c>
      <c r="B13" s="46" t="s">
        <v>48</v>
      </c>
      <c r="C13" s="58"/>
      <c r="D13" s="56"/>
      <c r="E13" s="58"/>
      <c r="F13" s="101"/>
    </row>
    <row r="14" spans="1:6" ht="15.75" hidden="1">
      <c r="A14" s="45" t="s">
        <v>61</v>
      </c>
      <c r="B14" s="46"/>
      <c r="C14" s="58"/>
      <c r="D14" s="56"/>
      <c r="E14" s="58"/>
      <c r="F14" s="101"/>
    </row>
    <row r="15" spans="1:6" ht="31.5" hidden="1">
      <c r="A15" s="45" t="s">
        <v>62</v>
      </c>
      <c r="B15" s="46" t="s">
        <v>49</v>
      </c>
      <c r="C15" s="58"/>
      <c r="D15" s="56"/>
      <c r="E15" s="59"/>
      <c r="F15" s="101"/>
    </row>
    <row r="16" spans="1:6" ht="15.75" hidden="1">
      <c r="A16" s="45" t="s">
        <v>51</v>
      </c>
      <c r="B16" s="48"/>
      <c r="C16" s="58"/>
      <c r="D16" s="56"/>
      <c r="E16" s="58"/>
      <c r="F16" s="101"/>
    </row>
    <row r="17" spans="1:6" ht="31.5">
      <c r="A17" s="45" t="s">
        <v>63</v>
      </c>
      <c r="B17" s="46" t="s">
        <v>48</v>
      </c>
      <c r="C17" s="96">
        <v>1.54</v>
      </c>
      <c r="D17" s="103">
        <v>0</v>
      </c>
      <c r="E17" s="104">
        <v>0</v>
      </c>
      <c r="F17" s="101"/>
    </row>
    <row r="18" spans="1:6" ht="15.75">
      <c r="A18" s="45" t="s">
        <v>64</v>
      </c>
      <c r="B18" s="48"/>
      <c r="C18" s="59"/>
      <c r="D18" s="56"/>
      <c r="E18" s="59"/>
      <c r="F18" s="101"/>
    </row>
    <row r="19" spans="1:6" ht="31.5" hidden="1">
      <c r="A19" s="45" t="s">
        <v>65</v>
      </c>
      <c r="B19" s="48" t="s">
        <v>49</v>
      </c>
      <c r="C19" s="58"/>
      <c r="D19" s="56"/>
      <c r="E19" s="58"/>
      <c r="F19" s="101"/>
    </row>
    <row r="20" spans="1:6" ht="31.5" hidden="1">
      <c r="A20" s="45" t="s">
        <v>66</v>
      </c>
      <c r="B20" s="46" t="s">
        <v>48</v>
      </c>
      <c r="C20" s="51"/>
      <c r="D20" s="51"/>
      <c r="E20" s="52"/>
      <c r="F20" s="101"/>
    </row>
    <row r="21" spans="1:6" ht="31.5" hidden="1">
      <c r="A21" s="45" t="s">
        <v>80</v>
      </c>
      <c r="B21" s="48" t="s">
        <v>49</v>
      </c>
      <c r="C21" s="60"/>
      <c r="D21" s="61"/>
      <c r="E21" s="60"/>
      <c r="F21" s="101"/>
    </row>
    <row r="22" spans="1:6" ht="30.75" customHeight="1">
      <c r="A22" s="45" t="s">
        <v>67</v>
      </c>
      <c r="B22" s="46" t="s">
        <v>48</v>
      </c>
      <c r="C22" s="56">
        <f>14.3+0.09</f>
        <v>14.39</v>
      </c>
      <c r="D22" s="103">
        <f>15.9+0.08</f>
        <v>15.98</v>
      </c>
      <c r="E22" s="104">
        <f>17+0.08</f>
        <v>17.079999999999998</v>
      </c>
      <c r="F22" s="101"/>
    </row>
    <row r="23" spans="1:6" ht="31.5">
      <c r="A23" s="45" t="s">
        <v>68</v>
      </c>
      <c r="B23" s="48" t="s">
        <v>49</v>
      </c>
      <c r="C23" s="58">
        <v>8.5</v>
      </c>
      <c r="D23" s="56">
        <v>7.8</v>
      </c>
      <c r="E23" s="58">
        <v>7.1</v>
      </c>
      <c r="F23" s="101"/>
    </row>
    <row r="24" spans="1:6" ht="47.25" customHeight="1">
      <c r="A24" s="45" t="s">
        <v>69</v>
      </c>
      <c r="B24" s="48" t="s">
        <v>52</v>
      </c>
      <c r="C24" s="51">
        <f>0.043+0.28</f>
        <v>0.32300000000000001</v>
      </c>
      <c r="D24" s="51">
        <f>0.036+0.299</f>
        <v>0.33499999999999996</v>
      </c>
      <c r="E24" s="52">
        <f>0.045+0.299</f>
        <v>0.34399999999999997</v>
      </c>
      <c r="F24" s="101"/>
    </row>
    <row r="25" spans="1:6" ht="47.25">
      <c r="A25" s="53" t="s">
        <v>70</v>
      </c>
      <c r="B25" s="57" t="s">
        <v>49</v>
      </c>
      <c r="C25" s="58">
        <f>C24/3.94*100</f>
        <v>8.1979695431472077</v>
      </c>
      <c r="D25" s="56">
        <f>D24/4.02*100</f>
        <v>8.3333333333333321</v>
      </c>
      <c r="E25" s="58">
        <f>E24/4.05*100</f>
        <v>8.4938271604938258</v>
      </c>
    </row>
    <row r="26" spans="1:6" ht="31.5">
      <c r="A26" s="53" t="s">
        <v>71</v>
      </c>
      <c r="B26" s="57" t="s">
        <v>52</v>
      </c>
      <c r="C26" s="51">
        <v>1.4E-2</v>
      </c>
      <c r="D26" s="51">
        <v>1.4E-2</v>
      </c>
      <c r="E26" s="52">
        <v>1.0999999999999999E-2</v>
      </c>
    </row>
    <row r="27" spans="1:6" ht="53.25" customHeight="1">
      <c r="A27" s="53" t="s">
        <v>72</v>
      </c>
      <c r="B27" s="57" t="s">
        <v>49</v>
      </c>
      <c r="C27" s="58">
        <f>C26/C24*100</f>
        <v>4.3343653250773997</v>
      </c>
      <c r="D27" s="58">
        <f t="shared" ref="D27:E27" si="0">D26/D24*100</f>
        <v>4.1791044776119408</v>
      </c>
      <c r="E27" s="58">
        <f t="shared" si="0"/>
        <v>3.1976744186046515</v>
      </c>
    </row>
    <row r="28" spans="1:6" ht="42.75" customHeight="1"/>
    <row r="29" spans="1:6" ht="47.25">
      <c r="A29" s="78" t="s">
        <v>215</v>
      </c>
      <c r="B29" s="62"/>
      <c r="C29" s="63"/>
      <c r="D29" s="3" t="s">
        <v>216</v>
      </c>
      <c r="E29" s="5"/>
    </row>
    <row r="30" spans="1:6" ht="15.75">
      <c r="B30" s="64" t="s">
        <v>79</v>
      </c>
      <c r="C30" s="65"/>
    </row>
    <row r="34" spans="1:1">
      <c r="A34" s="66" t="s">
        <v>81</v>
      </c>
    </row>
    <row r="35" spans="1:1">
      <c r="A35" s="66"/>
    </row>
    <row r="36" spans="1:1">
      <c r="A36" s="66" t="s">
        <v>82</v>
      </c>
    </row>
    <row r="37" spans="1:1">
      <c r="A37" s="66" t="s">
        <v>83</v>
      </c>
    </row>
    <row r="38" spans="1:1">
      <c r="A38" s="66" t="s">
        <v>99</v>
      </c>
    </row>
    <row r="39" spans="1:1">
      <c r="A39" s="66"/>
    </row>
  </sheetData>
  <sheetProtection selectLockedCells="1" selectUnlockedCells="1"/>
  <mergeCells count="8">
    <mergeCell ref="C1:E1"/>
    <mergeCell ref="A4:A5"/>
    <mergeCell ref="B4:B5"/>
    <mergeCell ref="C4:C5"/>
    <mergeCell ref="D4:D5"/>
    <mergeCell ref="E4:E5"/>
    <mergeCell ref="A3:E3"/>
    <mergeCell ref="A2:E2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80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6"/>
  <sheetViews>
    <sheetView tabSelected="1" zoomScaleSheetLayoutView="100" workbookViewId="0">
      <selection activeCell="A2" sqref="A2:D2"/>
    </sheetView>
  </sheetViews>
  <sheetFormatPr defaultRowHeight="19.5" customHeight="1"/>
  <cols>
    <col min="1" max="1" width="63.7109375" style="2" customWidth="1"/>
    <col min="2" max="2" width="12.140625" style="2" customWidth="1"/>
    <col min="3" max="3" width="12" style="2" customWidth="1"/>
    <col min="4" max="4" width="12.42578125" style="2" customWidth="1"/>
    <col min="5" max="16384" width="9.140625" style="2"/>
  </cols>
  <sheetData>
    <row r="1" spans="1:4" s="77" customFormat="1" ht="164.25" customHeight="1">
      <c r="B1" s="126" t="s">
        <v>220</v>
      </c>
      <c r="C1" s="126"/>
      <c r="D1" s="126"/>
    </row>
    <row r="2" spans="1:4" ht="19.5" customHeight="1">
      <c r="A2" s="127" t="s">
        <v>198</v>
      </c>
      <c r="B2" s="127"/>
      <c r="C2" s="127"/>
      <c r="D2" s="127"/>
    </row>
    <row r="3" spans="1:4" ht="19.5" customHeight="1">
      <c r="A3" s="127" t="s">
        <v>196</v>
      </c>
      <c r="B3" s="127"/>
      <c r="C3" s="127"/>
      <c r="D3" s="127"/>
    </row>
    <row r="4" spans="1:4" ht="19.5" customHeight="1">
      <c r="A4" s="127" t="s">
        <v>73</v>
      </c>
      <c r="B4" s="127"/>
      <c r="C4" s="127"/>
      <c r="D4" s="127"/>
    </row>
    <row r="5" spans="1:4" ht="9.75" customHeight="1" thickBot="1">
      <c r="A5" s="42"/>
      <c r="B5" s="67"/>
      <c r="C5" s="67"/>
      <c r="D5" s="68"/>
    </row>
    <row r="6" spans="1:4" ht="19.5" customHeight="1" thickBot="1">
      <c r="A6" s="128" t="s">
        <v>46</v>
      </c>
      <c r="B6" s="130" t="s">
        <v>210</v>
      </c>
      <c r="C6" s="131" t="s">
        <v>211</v>
      </c>
      <c r="D6" s="131" t="s">
        <v>212</v>
      </c>
    </row>
    <row r="7" spans="1:4" ht="19.5" customHeight="1" thickBot="1">
      <c r="A7" s="129"/>
      <c r="B7" s="130"/>
      <c r="C7" s="131"/>
      <c r="D7" s="131"/>
    </row>
    <row r="8" spans="1:4" ht="44.25" customHeight="1">
      <c r="A8" s="76" t="s">
        <v>84</v>
      </c>
      <c r="B8" s="69">
        <v>28.2</v>
      </c>
      <c r="C8" s="69">
        <v>32.9</v>
      </c>
      <c r="D8" s="69">
        <v>60.3</v>
      </c>
    </row>
    <row r="9" spans="1:4" ht="19.5" customHeight="1">
      <c r="A9" s="70" t="s">
        <v>74</v>
      </c>
      <c r="B9" s="71"/>
      <c r="C9" s="69">
        <f>C8/B8*100</f>
        <v>116.66666666666667</v>
      </c>
      <c r="D9" s="69">
        <f>D8/C8*100</f>
        <v>183.28267477203647</v>
      </c>
    </row>
    <row r="10" spans="1:4" ht="19.5" customHeight="1">
      <c r="A10" s="70" t="s">
        <v>75</v>
      </c>
      <c r="B10" s="69"/>
      <c r="C10" s="69"/>
      <c r="D10" s="69"/>
    </row>
    <row r="11" spans="1:4" ht="19.5" customHeight="1">
      <c r="A11" s="72" t="s">
        <v>85</v>
      </c>
      <c r="B11" s="69">
        <v>5.5</v>
      </c>
      <c r="C11" s="69">
        <v>3.7</v>
      </c>
      <c r="D11" s="69">
        <v>3.6</v>
      </c>
    </row>
    <row r="12" spans="1:4" ht="19.5" customHeight="1">
      <c r="A12" s="70" t="s">
        <v>76</v>
      </c>
      <c r="B12" s="71"/>
      <c r="C12" s="69">
        <f>C11/B11*100</f>
        <v>67.272727272727266</v>
      </c>
      <c r="D12" s="69">
        <f>D11/C11*100</f>
        <v>97.297297297297291</v>
      </c>
    </row>
    <row r="13" spans="1:4" ht="19.5" customHeight="1">
      <c r="A13" s="70" t="s">
        <v>77</v>
      </c>
      <c r="B13" s="69"/>
      <c r="C13" s="69"/>
      <c r="D13" s="69"/>
    </row>
    <row r="14" spans="1:4" s="75" customFormat="1" ht="19.5" customHeight="1">
      <c r="A14" s="73" t="s">
        <v>87</v>
      </c>
      <c r="B14" s="74">
        <v>3.5</v>
      </c>
      <c r="C14" s="74">
        <v>1.7</v>
      </c>
      <c r="D14" s="74">
        <v>1.3</v>
      </c>
    </row>
    <row r="15" spans="1:4" s="75" customFormat="1" ht="16.5" customHeight="1">
      <c r="A15" s="73" t="s">
        <v>88</v>
      </c>
      <c r="B15" s="74"/>
      <c r="C15" s="74"/>
      <c r="D15" s="74"/>
    </row>
    <row r="16" spans="1:4" s="75" customFormat="1" ht="19.5" customHeight="1">
      <c r="A16" s="73" t="s">
        <v>78</v>
      </c>
      <c r="B16" s="37"/>
      <c r="C16" s="74">
        <f>C14/B14*100</f>
        <v>48.571428571428569</v>
      </c>
      <c r="D16" s="74">
        <f>D14/C14*100</f>
        <v>76.47058823529413</v>
      </c>
    </row>
    <row r="17" spans="1:4" ht="19.5" customHeight="1">
      <c r="A17" s="70" t="s">
        <v>89</v>
      </c>
      <c r="B17" s="69">
        <v>0.04</v>
      </c>
      <c r="C17" s="69">
        <v>0.05</v>
      </c>
      <c r="D17" s="69">
        <v>5.1999999999999998E-2</v>
      </c>
    </row>
    <row r="18" spans="1:4" ht="19.5" customHeight="1">
      <c r="A18" s="70" t="s">
        <v>78</v>
      </c>
      <c r="B18" s="71"/>
      <c r="C18" s="69">
        <f>C17/B17*100</f>
        <v>125</v>
      </c>
      <c r="D18" s="69">
        <f>D17/C17*100</f>
        <v>103.99999999999999</v>
      </c>
    </row>
    <row r="19" spans="1:4" ht="19.5" customHeight="1">
      <c r="A19" s="70" t="s">
        <v>90</v>
      </c>
      <c r="B19" s="69">
        <v>0.2</v>
      </c>
      <c r="C19" s="69">
        <v>7.4999999999999997E-2</v>
      </c>
      <c r="D19" s="69">
        <v>5.7000000000000002E-2</v>
      </c>
    </row>
    <row r="20" spans="1:4" ht="19.5" customHeight="1">
      <c r="A20" s="70" t="s">
        <v>78</v>
      </c>
      <c r="B20" s="71"/>
      <c r="C20" s="69">
        <f>C19/B19*100</f>
        <v>37.499999999999993</v>
      </c>
      <c r="D20" s="69">
        <f>D19/C19*100</f>
        <v>76</v>
      </c>
    </row>
    <row r="21" spans="1:4" ht="19.5" customHeight="1">
      <c r="A21" s="70" t="s">
        <v>91</v>
      </c>
      <c r="B21" s="69">
        <v>0.49099999999999999</v>
      </c>
      <c r="C21" s="69">
        <v>0.52200000000000002</v>
      </c>
      <c r="D21" s="69">
        <v>0.53100000000000003</v>
      </c>
    </row>
    <row r="22" spans="1:4" ht="19.5" customHeight="1">
      <c r="A22" s="70" t="s">
        <v>78</v>
      </c>
      <c r="B22" s="71"/>
      <c r="C22" s="69">
        <f>C21/B21*100</f>
        <v>106.31364562118127</v>
      </c>
      <c r="D22" s="69">
        <f>D21/C21*100</f>
        <v>101.72413793103448</v>
      </c>
    </row>
    <row r="23" spans="1:4" ht="19.5" hidden="1" customHeight="1">
      <c r="A23" s="70" t="s">
        <v>92</v>
      </c>
      <c r="B23" s="74"/>
      <c r="C23" s="69"/>
      <c r="D23" s="69"/>
    </row>
    <row r="24" spans="1:4" ht="19.5" hidden="1" customHeight="1">
      <c r="A24" s="70" t="s">
        <v>78</v>
      </c>
      <c r="B24" s="71"/>
      <c r="C24" s="69"/>
      <c r="D24" s="69"/>
    </row>
    <row r="25" spans="1:4" ht="21" customHeight="1">
      <c r="A25" s="38" t="s">
        <v>201</v>
      </c>
      <c r="B25" s="74">
        <v>0.3</v>
      </c>
      <c r="C25" s="69">
        <v>0.14000000000000001</v>
      </c>
      <c r="D25" s="69">
        <v>0.15</v>
      </c>
    </row>
    <row r="26" spans="1:4" ht="19.5" customHeight="1">
      <c r="A26" s="70" t="s">
        <v>78</v>
      </c>
      <c r="B26" s="71"/>
      <c r="C26" s="69">
        <f>C25/B25*100</f>
        <v>46.666666666666671</v>
      </c>
      <c r="D26" s="69">
        <f>D25/C25*100</f>
        <v>107.14285714285714</v>
      </c>
    </row>
    <row r="27" spans="1:4" ht="19.5" hidden="1" customHeight="1">
      <c r="A27" s="70" t="s">
        <v>93</v>
      </c>
      <c r="B27" s="74"/>
      <c r="C27" s="69"/>
      <c r="D27" s="69"/>
    </row>
    <row r="28" spans="1:4" ht="19.5" hidden="1" customHeight="1">
      <c r="A28" s="70" t="s">
        <v>78</v>
      </c>
      <c r="B28" s="71"/>
      <c r="C28" s="69"/>
      <c r="D28" s="69"/>
    </row>
    <row r="29" spans="1:4" ht="19.5" hidden="1" customHeight="1">
      <c r="A29" s="70" t="s">
        <v>94</v>
      </c>
      <c r="B29" s="69"/>
      <c r="C29" s="69"/>
      <c r="D29" s="69"/>
    </row>
    <row r="30" spans="1:4" ht="19.5" hidden="1" customHeight="1">
      <c r="A30" s="70" t="s">
        <v>78</v>
      </c>
      <c r="B30" s="71"/>
      <c r="C30" s="69"/>
      <c r="D30" s="69"/>
    </row>
    <row r="31" spans="1:4" ht="19.5" hidden="1" customHeight="1">
      <c r="A31" s="70" t="s">
        <v>95</v>
      </c>
      <c r="B31" s="69"/>
      <c r="C31" s="69"/>
      <c r="D31" s="69"/>
    </row>
    <row r="32" spans="1:4" ht="19.5" hidden="1" customHeight="1">
      <c r="A32" s="70" t="s">
        <v>78</v>
      </c>
      <c r="B32" s="71"/>
      <c r="C32" s="69"/>
      <c r="D32" s="69"/>
    </row>
    <row r="33" spans="1:4" ht="19.5" customHeight="1">
      <c r="A33" s="72" t="s">
        <v>86</v>
      </c>
      <c r="B33" s="69">
        <v>18.7</v>
      </c>
      <c r="C33" s="69">
        <v>25.5</v>
      </c>
      <c r="D33" s="69">
        <v>54.25</v>
      </c>
    </row>
    <row r="34" spans="1:4" ht="19.5" customHeight="1">
      <c r="A34" s="70" t="s">
        <v>76</v>
      </c>
      <c r="B34" s="71"/>
      <c r="C34" s="69">
        <f>C33/B33*100</f>
        <v>136.36363636363637</v>
      </c>
      <c r="D34" s="69">
        <f>D33/C33*100</f>
        <v>212.74509803921569</v>
      </c>
    </row>
    <row r="35" spans="1:4" ht="19.5" customHeight="1">
      <c r="A35" s="73" t="s">
        <v>77</v>
      </c>
      <c r="B35" s="69"/>
      <c r="C35" s="69"/>
      <c r="D35" s="69"/>
    </row>
    <row r="36" spans="1:4" ht="19.5" customHeight="1">
      <c r="A36" s="70" t="s">
        <v>96</v>
      </c>
      <c r="B36" s="69">
        <v>18.7</v>
      </c>
      <c r="C36" s="69">
        <v>25.5</v>
      </c>
      <c r="D36" s="69">
        <v>54.3</v>
      </c>
    </row>
    <row r="37" spans="1:4" ht="19.5" customHeight="1">
      <c r="A37" s="70" t="s">
        <v>78</v>
      </c>
      <c r="B37" s="71"/>
      <c r="C37" s="69">
        <f>C36/B36*100</f>
        <v>136.36363636363637</v>
      </c>
      <c r="D37" s="69">
        <f>D36/C36*100</f>
        <v>212.94117647058823</v>
      </c>
    </row>
    <row r="38" spans="1:4" ht="19.5" customHeight="1">
      <c r="A38" s="70" t="s">
        <v>200</v>
      </c>
      <c r="B38" s="69">
        <v>4</v>
      </c>
      <c r="C38" s="69">
        <v>3.69</v>
      </c>
      <c r="D38" s="69">
        <v>2.36</v>
      </c>
    </row>
    <row r="39" spans="1:4" ht="19.5" customHeight="1">
      <c r="A39" s="70" t="s">
        <v>76</v>
      </c>
      <c r="B39" s="71"/>
      <c r="C39" s="69">
        <f>C38/B38*100</f>
        <v>92.25</v>
      </c>
      <c r="D39" s="69">
        <f>D38/C38*100</f>
        <v>63.956639566395658</v>
      </c>
    </row>
    <row r="40" spans="1:4" ht="19.5" customHeight="1">
      <c r="A40" s="70" t="s">
        <v>77</v>
      </c>
      <c r="B40" s="69"/>
      <c r="C40" s="69"/>
      <c r="D40" s="69"/>
    </row>
    <row r="41" spans="1:4" ht="19.5" customHeight="1">
      <c r="A41" s="70" t="s">
        <v>97</v>
      </c>
      <c r="B41" s="69">
        <v>2.6</v>
      </c>
      <c r="C41" s="69">
        <f>2.035+0.705</f>
        <v>2.74</v>
      </c>
      <c r="D41" s="69">
        <f>2.279+0.749</f>
        <v>3.028</v>
      </c>
    </row>
    <row r="42" spans="1:4" ht="19.5" customHeight="1">
      <c r="A42" s="70" t="s">
        <v>78</v>
      </c>
      <c r="B42" s="37"/>
      <c r="C42" s="69">
        <f>C41/B41*100</f>
        <v>105.38461538461539</v>
      </c>
      <c r="D42" s="69">
        <f>D41/C41*100</f>
        <v>110.51094890510949</v>
      </c>
    </row>
    <row r="43" spans="1:4" ht="19.5" customHeight="1">
      <c r="A43" s="70" t="s">
        <v>98</v>
      </c>
      <c r="B43" s="69">
        <v>0.3</v>
      </c>
      <c r="C43" s="69">
        <v>0.221</v>
      </c>
      <c r="D43" s="69">
        <v>0.23400000000000001</v>
      </c>
    </row>
    <row r="44" spans="1:4" ht="19.5" customHeight="1">
      <c r="A44" s="70" t="s">
        <v>78</v>
      </c>
      <c r="B44" s="71"/>
      <c r="C44" s="69">
        <f>C43/B43*100</f>
        <v>73.666666666666671</v>
      </c>
      <c r="D44" s="69">
        <v>150</v>
      </c>
    </row>
    <row r="47" spans="1:4" ht="29.25" customHeight="1">
      <c r="A47" s="78" t="s">
        <v>217</v>
      </c>
      <c r="B47" s="39"/>
      <c r="C47" s="40"/>
      <c r="D47" s="5" t="s">
        <v>216</v>
      </c>
    </row>
    <row r="48" spans="1:4" ht="19.5" customHeight="1">
      <c r="B48" s="41" t="s">
        <v>79</v>
      </c>
      <c r="C48" s="42"/>
    </row>
    <row r="51" spans="1:1" ht="19.5" customHeight="1">
      <c r="A51" s="43"/>
    </row>
    <row r="52" spans="1:1" ht="19.5" customHeight="1">
      <c r="A52" s="43"/>
    </row>
    <row r="53" spans="1:1" ht="19.5" customHeight="1">
      <c r="A53" s="43"/>
    </row>
    <row r="54" spans="1:1" ht="19.5" customHeight="1">
      <c r="A54" s="43"/>
    </row>
    <row r="55" spans="1:1" ht="19.5" customHeight="1">
      <c r="A55" s="43"/>
    </row>
    <row r="56" spans="1:1" ht="19.5" customHeight="1">
      <c r="A56" s="43"/>
    </row>
  </sheetData>
  <sheetProtection selectLockedCells="1" selectUnlockedCells="1"/>
  <mergeCells count="8">
    <mergeCell ref="B1:D1"/>
    <mergeCell ref="A2:D2"/>
    <mergeCell ref="A3:D3"/>
    <mergeCell ref="A4:D4"/>
    <mergeCell ref="A6:A7"/>
    <mergeCell ref="B6:B7"/>
    <mergeCell ref="C6:C7"/>
    <mergeCell ref="D6:D7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7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 инд плана </vt:lpstr>
      <vt:lpstr>раздел 2 инд плана</vt:lpstr>
      <vt:lpstr>раздел 3 инд плана</vt:lpstr>
      <vt:lpstr>'раздел 1 инд плана '!Заголовки_для_печати</vt:lpstr>
      <vt:lpstr>'раздел 1 инд плана '!Область_печати</vt:lpstr>
      <vt:lpstr>'раздел 2 инд плана'!Область_печати</vt:lpstr>
      <vt:lpstr>'раздел 3 инд плана'!Область_печати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2013-12-24T09:50:06Z</cp:lastPrinted>
  <dcterms:created xsi:type="dcterms:W3CDTF">2011-10-28T12:31:28Z</dcterms:created>
  <dcterms:modified xsi:type="dcterms:W3CDTF">2014-01-02T08:33:47Z</dcterms:modified>
</cp:coreProperties>
</file>